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bnova opevnění" sheetId="2" r:id="rId2"/>
    <sheet name="VON - Vedlejší a ostatní 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Obnova opevnění'!$C$86:$K$353</definedName>
    <definedName name="_xlnm.Print_Area" localSheetId="1">'SO 01 - Obnova opevnění'!$C$74:$K$353</definedName>
    <definedName name="_xlnm.Print_Titles" localSheetId="1">'SO 01 - Obnova opevnění'!$86:$86</definedName>
    <definedName name="_xlnm._FilterDatabase" localSheetId="2" hidden="1">'VON - Vedlejší a ostatní ...'!$C$83:$K$147</definedName>
    <definedName name="_xlnm.Print_Area" localSheetId="2">'VON - Vedlejší a ostatní ...'!$C$71:$K$147</definedName>
    <definedName name="_xlnm.Print_Titles" localSheetId="2">'VON - Vedlejší a ostatní ...'!$83:$83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46"/>
  <c r="BH146"/>
  <c r="BF146"/>
  <c r="BE146"/>
  <c r="T146"/>
  <c r="R146"/>
  <c r="P146"/>
  <c r="BI145"/>
  <c r="BH145"/>
  <c r="BF145"/>
  <c r="BE145"/>
  <c r="T145"/>
  <c r="R145"/>
  <c r="P145"/>
  <c r="BI141"/>
  <c r="BH141"/>
  <c r="BF141"/>
  <c r="BE141"/>
  <c r="T141"/>
  <c r="R141"/>
  <c r="P141"/>
  <c r="BI137"/>
  <c r="BH137"/>
  <c r="BF137"/>
  <c r="BE137"/>
  <c r="T137"/>
  <c r="R137"/>
  <c r="P137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6"/>
  <c r="BH126"/>
  <c r="BF126"/>
  <c r="BE126"/>
  <c r="T126"/>
  <c r="R126"/>
  <c r="P126"/>
  <c r="BI122"/>
  <c r="BH122"/>
  <c r="BF122"/>
  <c r="BE122"/>
  <c r="T122"/>
  <c r="R122"/>
  <c r="P122"/>
  <c r="BI114"/>
  <c r="BH114"/>
  <c r="BF114"/>
  <c r="BE114"/>
  <c r="T114"/>
  <c r="R114"/>
  <c r="P114"/>
  <c r="BI111"/>
  <c r="BH111"/>
  <c r="BF111"/>
  <c r="BE111"/>
  <c r="T111"/>
  <c r="R111"/>
  <c r="P111"/>
  <c r="BI109"/>
  <c r="BH109"/>
  <c r="BF109"/>
  <c r="BE109"/>
  <c r="T109"/>
  <c r="R109"/>
  <c r="P109"/>
  <c r="BI106"/>
  <c r="BH106"/>
  <c r="BF106"/>
  <c r="BE106"/>
  <c r="T106"/>
  <c r="R106"/>
  <c r="P106"/>
  <c r="BI102"/>
  <c r="BH102"/>
  <c r="BF102"/>
  <c r="BE102"/>
  <c r="T102"/>
  <c r="R102"/>
  <c r="P102"/>
  <c r="BI101"/>
  <c r="BH101"/>
  <c r="BF101"/>
  <c r="BE101"/>
  <c r="T101"/>
  <c r="R101"/>
  <c r="P101"/>
  <c r="BI100"/>
  <c r="BH100"/>
  <c r="BF100"/>
  <c r="BE100"/>
  <c r="T100"/>
  <c r="R100"/>
  <c r="P100"/>
  <c r="BI94"/>
  <c r="BH94"/>
  <c r="BF94"/>
  <c r="BE94"/>
  <c r="T94"/>
  <c r="T86"/>
  <c r="R94"/>
  <c r="R86"/>
  <c r="P94"/>
  <c r="P86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352"/>
  <c r="BH352"/>
  <c r="BF352"/>
  <c r="BE352"/>
  <c r="T352"/>
  <c r="T351"/>
  <c r="R352"/>
  <c r="R351"/>
  <c r="P352"/>
  <c r="P351"/>
  <c r="BI334"/>
  <c r="BH334"/>
  <c r="BF334"/>
  <c r="BE334"/>
  <c r="T334"/>
  <c r="R334"/>
  <c r="P334"/>
  <c r="BI317"/>
  <c r="BH317"/>
  <c r="BF317"/>
  <c r="BE317"/>
  <c r="T317"/>
  <c r="R317"/>
  <c r="P317"/>
  <c r="BI308"/>
  <c r="BH308"/>
  <c r="BF308"/>
  <c r="BE308"/>
  <c r="T308"/>
  <c r="R308"/>
  <c r="P308"/>
  <c r="BI299"/>
  <c r="BH299"/>
  <c r="BF299"/>
  <c r="BE299"/>
  <c r="T299"/>
  <c r="T291"/>
  <c r="R299"/>
  <c r="R291"/>
  <c r="P299"/>
  <c r="P291"/>
  <c r="BI295"/>
  <c r="BH295"/>
  <c r="BF295"/>
  <c r="BE295"/>
  <c r="T295"/>
  <c r="R295"/>
  <c r="P295"/>
  <c r="BI292"/>
  <c r="BH292"/>
  <c r="BF292"/>
  <c r="BE292"/>
  <c r="T292"/>
  <c r="R292"/>
  <c r="P292"/>
  <c r="BI287"/>
  <c r="BH287"/>
  <c r="BF287"/>
  <c r="BE287"/>
  <c r="T287"/>
  <c r="T286"/>
  <c r="R287"/>
  <c r="R286"/>
  <c r="P287"/>
  <c r="P286"/>
  <c r="BI283"/>
  <c r="BH283"/>
  <c r="BF283"/>
  <c r="BE283"/>
  <c r="T283"/>
  <c r="R283"/>
  <c r="P283"/>
  <c r="BI275"/>
  <c r="BH275"/>
  <c r="BF275"/>
  <c r="BE275"/>
  <c r="T275"/>
  <c r="R275"/>
  <c r="P275"/>
  <c r="BI268"/>
  <c r="BH268"/>
  <c r="BF268"/>
  <c r="BE268"/>
  <c r="T268"/>
  <c r="R268"/>
  <c r="P268"/>
  <c r="BI263"/>
  <c r="BH263"/>
  <c r="BF263"/>
  <c r="BE263"/>
  <c r="T263"/>
  <c r="R263"/>
  <c r="P263"/>
  <c r="BI260"/>
  <c r="BH260"/>
  <c r="BF260"/>
  <c r="BE260"/>
  <c r="T260"/>
  <c r="R260"/>
  <c r="P260"/>
  <c r="BI255"/>
  <c r="BH255"/>
  <c r="BF255"/>
  <c r="BE255"/>
  <c r="T255"/>
  <c r="R255"/>
  <c r="P255"/>
  <c r="BI251"/>
  <c r="BH251"/>
  <c r="BF251"/>
  <c r="BE251"/>
  <c r="T251"/>
  <c r="R251"/>
  <c r="P251"/>
  <c r="BI247"/>
  <c r="BH247"/>
  <c r="BF247"/>
  <c r="BE247"/>
  <c r="T247"/>
  <c r="R247"/>
  <c r="P247"/>
  <c r="BI243"/>
  <c r="BH243"/>
  <c r="BF243"/>
  <c r="BE243"/>
  <c r="T243"/>
  <c r="R243"/>
  <c r="P243"/>
  <c r="BI240"/>
  <c r="BH240"/>
  <c r="BF240"/>
  <c r="BE240"/>
  <c r="T240"/>
  <c r="R240"/>
  <c r="P240"/>
  <c r="BI238"/>
  <c r="BH238"/>
  <c r="BF238"/>
  <c r="BE238"/>
  <c r="T238"/>
  <c r="R238"/>
  <c r="P238"/>
  <c r="BI234"/>
  <c r="BH234"/>
  <c r="BF234"/>
  <c r="BE234"/>
  <c r="T234"/>
  <c r="R234"/>
  <c r="P234"/>
  <c r="BI230"/>
  <c r="BH230"/>
  <c r="BF230"/>
  <c r="BE230"/>
  <c r="T230"/>
  <c r="R230"/>
  <c r="P230"/>
  <c r="BI227"/>
  <c r="BH227"/>
  <c r="BF227"/>
  <c r="BE227"/>
  <c r="T227"/>
  <c r="R227"/>
  <c r="P227"/>
  <c r="BI223"/>
  <c r="BH223"/>
  <c r="BF223"/>
  <c r="BE223"/>
  <c r="T223"/>
  <c r="R223"/>
  <c r="P223"/>
  <c r="BI220"/>
  <c r="BH220"/>
  <c r="BF220"/>
  <c r="BE220"/>
  <c r="T220"/>
  <c r="R220"/>
  <c r="P220"/>
  <c r="BI216"/>
  <c r="BH216"/>
  <c r="BF216"/>
  <c r="BE216"/>
  <c r="T216"/>
  <c r="R216"/>
  <c r="P216"/>
  <c r="BI212"/>
  <c r="BH212"/>
  <c r="BF212"/>
  <c r="BE212"/>
  <c r="T212"/>
  <c r="R212"/>
  <c r="P212"/>
  <c r="BI202"/>
  <c r="BH202"/>
  <c r="BF202"/>
  <c r="BE202"/>
  <c r="T202"/>
  <c r="R202"/>
  <c r="P202"/>
  <c r="BI200"/>
  <c r="BH200"/>
  <c r="BF200"/>
  <c r="BE200"/>
  <c r="T200"/>
  <c r="R200"/>
  <c r="P200"/>
  <c r="BI196"/>
  <c r="BH196"/>
  <c r="BF196"/>
  <c r="BE196"/>
  <c r="T196"/>
  <c r="R196"/>
  <c r="P196"/>
  <c r="BI192"/>
  <c r="BH192"/>
  <c r="BF192"/>
  <c r="BE192"/>
  <c r="T192"/>
  <c r="R192"/>
  <c r="P192"/>
  <c r="BI187"/>
  <c r="BH187"/>
  <c r="BF187"/>
  <c r="BE187"/>
  <c r="T187"/>
  <c r="R187"/>
  <c r="P187"/>
  <c r="BI183"/>
  <c r="BH183"/>
  <c r="BF183"/>
  <c r="BE183"/>
  <c r="T183"/>
  <c r="R183"/>
  <c r="P183"/>
  <c r="BI180"/>
  <c r="BH180"/>
  <c r="BF180"/>
  <c r="BE180"/>
  <c r="T180"/>
  <c r="R180"/>
  <c r="P180"/>
  <c r="BI176"/>
  <c r="BH176"/>
  <c r="BF176"/>
  <c r="BE176"/>
  <c r="T176"/>
  <c r="R176"/>
  <c r="P176"/>
  <c r="BI173"/>
  <c r="BH173"/>
  <c r="BF173"/>
  <c r="BE173"/>
  <c r="T173"/>
  <c r="R173"/>
  <c r="P173"/>
  <c r="BI169"/>
  <c r="BH169"/>
  <c r="BF169"/>
  <c r="BE169"/>
  <c r="T169"/>
  <c r="R169"/>
  <c r="P169"/>
  <c r="BI164"/>
  <c r="BH164"/>
  <c r="BF164"/>
  <c r="BE164"/>
  <c r="T164"/>
  <c r="R164"/>
  <c r="P164"/>
  <c r="BI159"/>
  <c r="BH159"/>
  <c r="BF159"/>
  <c r="BE159"/>
  <c r="T159"/>
  <c r="R159"/>
  <c r="P159"/>
  <c r="BI154"/>
  <c r="BH154"/>
  <c r="BF154"/>
  <c r="BE154"/>
  <c r="T154"/>
  <c r="R154"/>
  <c r="P154"/>
  <c r="BI142"/>
  <c r="BH142"/>
  <c r="BF142"/>
  <c r="BE142"/>
  <c r="T142"/>
  <c r="R142"/>
  <c r="P142"/>
  <c r="BI130"/>
  <c r="BH130"/>
  <c r="BF130"/>
  <c r="BE130"/>
  <c r="T130"/>
  <c r="R130"/>
  <c r="P130"/>
  <c r="BI118"/>
  <c r="BH118"/>
  <c r="BF118"/>
  <c r="BE118"/>
  <c r="T118"/>
  <c r="R118"/>
  <c r="P118"/>
  <c r="BI114"/>
  <c r="BH114"/>
  <c r="BF114"/>
  <c r="BE114"/>
  <c r="T114"/>
  <c r="R114"/>
  <c r="P114"/>
  <c r="BI110"/>
  <c r="BH110"/>
  <c r="BF110"/>
  <c r="BE110"/>
  <c r="T110"/>
  <c r="R110"/>
  <c r="P110"/>
  <c r="BI106"/>
  <c r="BH106"/>
  <c r="BF106"/>
  <c r="BE106"/>
  <c r="T106"/>
  <c r="R106"/>
  <c r="P106"/>
  <c r="BI102"/>
  <c r="BH102"/>
  <c r="BF102"/>
  <c r="BE102"/>
  <c r="T102"/>
  <c r="R102"/>
  <c r="P102"/>
  <c r="BI98"/>
  <c r="BH98"/>
  <c r="BF98"/>
  <c r="BE98"/>
  <c r="T98"/>
  <c r="R98"/>
  <c r="P98"/>
  <c r="BI94"/>
  <c r="BH94"/>
  <c r="BF94"/>
  <c r="BE94"/>
  <c r="T94"/>
  <c r="R94"/>
  <c r="P94"/>
  <c r="BI90"/>
  <c r="BH90"/>
  <c r="BF90"/>
  <c r="BE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352"/>
  <c r="J352"/>
  <c r="BK334"/>
  <c r="J334"/>
  <c r="BK317"/>
  <c r="J317"/>
  <c r="BK308"/>
  <c r="J308"/>
  <c r="BK299"/>
  <c r="J299"/>
  <c r="BK295"/>
  <c r="J295"/>
  <c r="BK292"/>
  <c r="J292"/>
  <c r="BK287"/>
  <c r="J287"/>
  <c r="BK283"/>
  <c r="J283"/>
  <c r="BK275"/>
  <c r="J275"/>
  <c r="BK268"/>
  <c r="J268"/>
  <c r="BK263"/>
  <c r="J263"/>
  <c r="BK260"/>
  <c r="J260"/>
  <c r="BK255"/>
  <c r="J255"/>
  <c r="BK251"/>
  <c r="J251"/>
  <c r="BK247"/>
  <c r="J247"/>
  <c r="BK243"/>
  <c r="J243"/>
  <c r="BK240"/>
  <c r="J240"/>
  <c r="BK238"/>
  <c r="J238"/>
  <c r="BK234"/>
  <c r="J234"/>
  <c r="BK230"/>
  <c r="J230"/>
  <c r="BK227"/>
  <c r="J227"/>
  <c r="BK223"/>
  <c r="J223"/>
  <c r="BK220"/>
  <c r="J220"/>
  <c r="BK216"/>
  <c r="J216"/>
  <c r="BK212"/>
  <c r="J212"/>
  <c r="BK202"/>
  <c r="J202"/>
  <c r="BK200"/>
  <c r="J200"/>
  <c r="BK196"/>
  <c r="J196"/>
  <c r="BK192"/>
  <c r="J192"/>
  <c r="BK187"/>
  <c r="J187"/>
  <c r="BK183"/>
  <c r="J183"/>
  <c r="BK180"/>
  <c r="J180"/>
  <c r="BK176"/>
  <c r="J176"/>
  <c r="BK173"/>
  <c r="J173"/>
  <c r="BK169"/>
  <c r="J169"/>
  <c r="BK164"/>
  <c r="J164"/>
  <c r="BK159"/>
  <c r="J159"/>
  <c r="BK154"/>
  <c r="J154"/>
  <c r="BK142"/>
  <c r="J142"/>
  <c r="BK130"/>
  <c r="J130"/>
  <c r="BK118"/>
  <c r="J118"/>
  <c r="BK114"/>
  <c r="J114"/>
  <c r="BK110"/>
  <c r="J110"/>
  <c r="BK106"/>
  <c r="J106"/>
  <c r="BK102"/>
  <c r="J102"/>
  <c r="BK98"/>
  <c r="J98"/>
  <c r="BK94"/>
  <c r="J94"/>
  <c r="BK90"/>
  <c r="J90"/>
  <c i="1" r="AS54"/>
  <c i="3" r="BK146"/>
  <c r="J146"/>
  <c r="BK145"/>
  <c r="J145"/>
  <c r="BK141"/>
  <c r="J141"/>
  <c r="BK137"/>
  <c r="J137"/>
  <c r="BK136"/>
  <c r="J136"/>
  <c r="BK133"/>
  <c r="J133"/>
  <c r="BK130"/>
  <c r="J130"/>
  <c r="BK126"/>
  <c r="J126"/>
  <c r="BK122"/>
  <c r="J122"/>
  <c r="BK114"/>
  <c r="J114"/>
  <c r="BK111"/>
  <c r="J111"/>
  <c r="BK109"/>
  <c r="J109"/>
  <c r="BK106"/>
  <c r="J106"/>
  <c r="BK102"/>
  <c r="J102"/>
  <c r="BK101"/>
  <c r="J101"/>
  <c r="BK100"/>
  <c r="J100"/>
  <c r="BK94"/>
  <c r="J94"/>
  <c r="BK87"/>
  <c r="J87"/>
  <c i="2" l="1" r="BK89"/>
  <c r="J89"/>
  <c r="J61"/>
  <c r="P89"/>
  <c r="R89"/>
  <c r="T89"/>
  <c r="BK191"/>
  <c r="J191"/>
  <c r="J62"/>
  <c r="P191"/>
  <c r="R191"/>
  <c r="T191"/>
  <c r="BK222"/>
  <c r="J222"/>
  <c r="J63"/>
  <c r="P222"/>
  <c r="R222"/>
  <c r="T222"/>
  <c r="BK307"/>
  <c r="J307"/>
  <c r="J66"/>
  <c r="P307"/>
  <c r="R307"/>
  <c r="T307"/>
  <c i="3" r="BK99"/>
  <c r="J99"/>
  <c r="J62"/>
  <c r="P99"/>
  <c r="P85"/>
  <c r="P84"/>
  <c i="1" r="AU56"/>
  <c i="3" r="R99"/>
  <c r="R85"/>
  <c r="R84"/>
  <c r="T99"/>
  <c r="T85"/>
  <c r="T84"/>
  <c r="BK105"/>
  <c r="J105"/>
  <c r="J63"/>
  <c r="P105"/>
  <c r="R105"/>
  <c r="T105"/>
  <c r="BK110"/>
  <c r="J110"/>
  <c r="J64"/>
  <c r="P110"/>
  <c r="R110"/>
  <c r="T110"/>
  <c i="2" r="BK286"/>
  <c r="J286"/>
  <c r="J64"/>
  <c r="BK291"/>
  <c r="J291"/>
  <c r="J65"/>
  <c r="BK351"/>
  <c r="J351"/>
  <c r="J67"/>
  <c i="3" r="BK86"/>
  <c r="J86"/>
  <c r="J61"/>
  <c r="E48"/>
  <c r="J52"/>
  <c r="F55"/>
  <c r="BG87"/>
  <c r="BG94"/>
  <c r="BG100"/>
  <c r="BG101"/>
  <c r="BG102"/>
  <c r="BG106"/>
  <c r="BG109"/>
  <c r="BG111"/>
  <c r="BG114"/>
  <c r="BG122"/>
  <c r="BG126"/>
  <c r="BG130"/>
  <c r="BG133"/>
  <c r="BG136"/>
  <c r="BG137"/>
  <c r="BG141"/>
  <c r="BG145"/>
  <c r="BG146"/>
  <c i="2" r="E48"/>
  <c r="J52"/>
  <c r="F55"/>
  <c r="BG90"/>
  <c r="BG94"/>
  <c r="BG98"/>
  <c r="BG102"/>
  <c r="BG106"/>
  <c r="BG110"/>
  <c r="BG114"/>
  <c r="BG118"/>
  <c r="BG130"/>
  <c r="BG142"/>
  <c r="BG154"/>
  <c r="BG159"/>
  <c r="BG164"/>
  <c r="BG169"/>
  <c r="BG173"/>
  <c r="BG176"/>
  <c r="BG180"/>
  <c r="BG183"/>
  <c r="BG187"/>
  <c r="BG192"/>
  <c r="BG196"/>
  <c r="BG200"/>
  <c r="BG202"/>
  <c r="BG212"/>
  <c r="BG216"/>
  <c r="BG220"/>
  <c r="BG223"/>
  <c r="BG227"/>
  <c r="BG230"/>
  <c r="BG234"/>
  <c r="BG238"/>
  <c r="BG240"/>
  <c r="BG243"/>
  <c r="BG247"/>
  <c r="BG251"/>
  <c r="BG255"/>
  <c r="BG260"/>
  <c r="BG263"/>
  <c r="BG268"/>
  <c r="BG275"/>
  <c r="BG283"/>
  <c r="BG287"/>
  <c r="BG292"/>
  <c r="BG295"/>
  <c r="BG299"/>
  <c r="BG308"/>
  <c r="BG317"/>
  <c r="BG334"/>
  <c r="BG352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2" l="1" r="T88"/>
  <c r="T87"/>
  <c r="R88"/>
  <c r="R87"/>
  <c r="P88"/>
  <c r="P87"/>
  <c i="1" r="AU55"/>
  <c i="2" r="BK88"/>
  <c r="J88"/>
  <c r="J60"/>
  <c i="3" r="BK85"/>
  <c r="J85"/>
  <c r="J60"/>
  <c i="1" r="AU54"/>
  <c r="AT55"/>
  <c i="2" r="F35"/>
  <c i="1" r="BB55"/>
  <c r="BD54"/>
  <c r="W33"/>
  <c r="BC54"/>
  <c r="W32"/>
  <c r="BA54"/>
  <c r="W30"/>
  <c r="AZ54"/>
  <c r="W29"/>
  <c r="AT56"/>
  <c i="3" r="F35"/>
  <c i="1" r="BB56"/>
  <c i="2" l="1" r="BK87"/>
  <c r="J87"/>
  <c r="J59"/>
  <c i="3" r="BK84"/>
  <c r="J84"/>
  <c r="J59"/>
  <c i="1" r="BB54"/>
  <c r="W31"/>
  <c r="AV54"/>
  <c r="AK29"/>
  <c r="AY54"/>
  <c r="AW54"/>
  <c r="AK30"/>
  <c i="3" l="1" r="J30"/>
  <c i="1" r="AG56"/>
  <c i="2" r="J30"/>
  <c r="J39"/>
  <c i="1" r="AT54"/>
  <c r="AX54"/>
  <c l="1" r="AG55"/>
  <c r="AN55"/>
  <c i="3" r="J39"/>
  <c i="1" r="AN56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<sst xmlns="http://schemas.openxmlformats.org/spreadsheetml/2006/main">
  <si>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</si>
  <si>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</si>
  <si>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</si>
  <si>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</si>
  <si>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</si>
  <si>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{da7fb2f4-5628-4c81-a881-8c3e8856956d}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</si>
  <si>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</si>
  <si>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</si>
  <si>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</si>
  <si>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</si>
  <si>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</si>
  <si>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</si>
  <si>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</si>
  <si>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</si>
  <si>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139251003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</si>
  <si>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</si>
  <si>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</si>
  <si>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Kolín, obnova opevnění v ř. km 920,400 - 920,600</t>
  </si>
  <si>
    <t>KSO:</t>
  </si>
  <si>
    <t>832 1</t>
  </si>
  <si>
    <t>CC-CZ:</t>
  </si>
  <si>
    <t>215</t>
  </si>
  <si>
    <t>Místo:</t>
  </si>
  <si>
    <t>Kolín</t>
  </si>
  <si>
    <t>Datum:</t>
  </si>
  <si>
    <t>28.5.2025</t>
  </si>
  <si>
    <t>Zadavatel:</t>
  </si>
  <si>
    <t>IČ:</t>
  </si>
  <si>
    <t/>
  </si>
  <si>
    <t>Povodí Labe, státní podnik</t>
  </si>
  <si>
    <t>DIČ:</t>
  </si>
  <si>
    <t>Účastník:</t>
  </si>
  <si>
    <t>Vyplň údaj</t>
  </si>
  <si>
    <t>Projektant:</t>
  </si>
  <si>
    <t>70890005</t>
  </si>
  <si>
    <t>Povodí Labe, OIČ, státní podnik</t>
  </si>
  <si>
    <t>CZ70890005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</si>
  <si>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</si>
  <si>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</si>
  <si>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</si>
  <si>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</si>
  <si>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</si>
  <si>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</si>
  <si>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</si>
  <si>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</si>
  <si>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</si>
  <si>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</si>
  <si>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</si>
  <si>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</si>
  <si>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</si>
  <si>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</si>
  <si>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</si>
  <si>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</si>
  <si>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</si>
  <si>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</si>
  <si>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</si>
  <si>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</si>
  <si>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</si>
  <si>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</si>
  <si>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</si>
  <si>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</si>
  <si>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</si>
  <si>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</si>
  <si>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</si>
  <si>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</si>
  <si>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</si>
  <si>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</si>
  <si>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</si>
  <si>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</si>
  <si>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</si>
  <si>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</si>
  <si>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</si>
  <si>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</si>
  <si>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</si>
  <si>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</si>
  <si>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</si>
  <si>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</si>
  <si>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</si>
  <si>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</si>
  <si>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</si>
  <si>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</si>
  <si>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</si>
  <si>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Obnova opevnění</t>
  </si>
  <si>
    <t>STA</t>
  </si>
  <si>
    <t>1</t>
  </si>
  <si>
    <t>{e83886aa-e3f0-47b1-a7e8-8dd738fd370e}</t>
  </si>
  <si>
    <t>2</t>
  </si>
  <si>
    <t>VON</t>
  </si>
  <si>
    <t>Vedlejší a ostatní náklady</t>
  </si>
  <si>
    <t>{748d8ab0-308d-49e6-8c9c-22859634dbaa}</t>
  </si>
  <si>
    <t>KRYCÍ LIST SOUPISU PRACÍ</t>
  </si>
  <si>
    <t>Objekt:</t>
  </si>
  <si>
    <t>SO 01 - Obnova opevnění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</si>
  <si>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</si>
  <si>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</si>
  <si>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</si>
  <si>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</si>
  <si>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</si>
  <si>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</si>
  <si>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</si>
  <si>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</si>
  <si>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</si>
  <si>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</si>
  <si>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</si>
  <si>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</si>
  <si>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</si>
  <si>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</si>
  <si>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</si>
  <si>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</si>
  <si>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</si>
  <si>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</si>
  <si>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</si>
  <si>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</si>
  <si>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</si>
  <si>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</si>
  <si>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</si>
  <si>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</si>
  <si>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</si>
  <si>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</si>
  <si>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</si>
  <si>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</si>
  <si>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</si>
  <si>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</si>
  <si>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112251221</t>
  </si>
  <si>
    <t>Odstranění pařezu odfrézováním nebo odvrtáním hloubky přes 200 do 500 mm v rovině nebo na svahu do 1:5</t>
  </si>
  <si>
    <t>m2</t>
  </si>
  <si>
    <t>CS ÚRS 2025 01</t>
  </si>
  <si>
    <t>4</t>
  </si>
  <si>
    <t>-1341621035</t>
  </si>
  <si>
    <t>Online PSC</t>
  </si>
  <si>
    <t>https://podminky.urs.cz/item/CS_URS_2025_01/112251221</t>
  </si>
  <si>
    <t>VV</t>
  </si>
  <si>
    <t>odfrézování pažezu stromu v místě rovnaniny, viz příloha A.</t>
  </si>
  <si>
    <t>1,0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</si>
  <si>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</si>
  <si>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</si>
  <si>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847467024</t>
  </si>
  <si>
    <t>https://podminky.urs.cz/item/CS_URS_2025_01/113107332</t>
  </si>
  <si>
    <t>odstranění podkladního lože - porušená dlažba na pravé straně ostrova (oprava dlažby), viz příloha A., C.1</t>
  </si>
  <si>
    <t>4,0</t>
  </si>
  <si>
    <t>3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</si>
  <si>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</si>
  <si>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</si>
  <si>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</si>
  <si>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-503748575</t>
  </si>
  <si>
    <t>https://podminky.urs.cz/item/CS_URS_2025_01/114203103</t>
  </si>
  <si>
    <t>rozebrání porušené dlažby na pravé straně ostrova (oprava dlažby), viz příloha A., C.1</t>
  </si>
  <si>
    <t>4,0*0,3</t>
  </si>
  <si>
    <t>114203104</t>
  </si>
  <si>
    <t>Rozebrání dlažeb nebo záhozů s naložením na dopravní prostředek záhozů, rovnanin a soustřeďovacích staveb provedených na sucho</t>
  </si>
  <si>
    <t>-1880148193</t>
  </si>
  <si>
    <t>https://podminky.urs.cz/item/CS_URS_2025_01/114203104</t>
  </si>
  <si>
    <t>rozebrání vrchní vrstvy stávajícího záhozu pro možnost uložení rovnaniny dle PD a urovnání terénu ostrova, viz příloha A., C.1, C.3</t>
  </si>
  <si>
    <t>286,4</t>
  </si>
  <si>
    <t>5</t>
  </si>
  <si>
    <t>114203202</t>
  </si>
  <si>
    <t>Očištění lomového kamene nebo betonových tvárnic získaných při rozebrání dlažeb, záhozů, rovnanin a soustřeďovacích staveb od malty</t>
  </si>
  <si>
    <t>927474960</t>
  </si>
  <si>
    <t>https://podminky.urs.cz/item/CS_URS_2025_01/114203202</t>
  </si>
  <si>
    <t>kámen z rozebrané porušené dlažby na pravé straně ostrova (oprava dlažby), viz příloha A.</t>
  </si>
  <si>
    <t>6</t>
  </si>
  <si>
    <t>122911121</t>
  </si>
  <si>
    <t>Odstranění vyfrézované dřevní hmoty hloubky přes 200 do 500 mm v rovině nebo na svahu do 1:5</t>
  </si>
  <si>
    <t>-1933280405</t>
  </si>
  <si>
    <t>https://podminky.urs.cz/item/CS_URS_2025_01/122911121</t>
  </si>
  <si>
    <t xml:space="preserve">odfrézovaný pažez </t>
  </si>
  <si>
    <t>7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</si>
  <si>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</si>
  <si>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</si>
  <si>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-264591272</t>
  </si>
  <si>
    <t>https://podminky.urs.cz/item/CS_URS_2025_01/139951121</t>
  </si>
  <si>
    <t>odstranění betonového základu značky, viz příloha A., C.1</t>
  </si>
  <si>
    <t>1,0*1,0*1,0</t>
  </si>
  <si>
    <t>8</t>
  </si>
  <si>
    <t>164303101</t>
  </si>
  <si>
    <t>Vodorovné přemístění výkopku po vodě bez naložení výkopku, avšak s jeho vyložením z horniny třídy těžitelnosti I a II, skupiny 1 až 4, na vzdálenost přes 50 do 500 m</t>
  </si>
  <si>
    <t>1933893957</t>
  </si>
  <si>
    <t>https://podminky.urs.cz/item/CS_URS_2025_01/164303101</t>
  </si>
  <si>
    <t xml:space="preserve">doprava potřebného materiálu pro stavbu lodí na ostrov (od místa přeložení  na loď)</t>
  </si>
  <si>
    <t>drcené kamenivo fr. 32/63 (pro podklad. lože dlažby)</t>
  </si>
  <si>
    <t>10,0*0,15</t>
  </si>
  <si>
    <t>pro filtrační vrstvu (pod betonové prahy), drcené kamenivo fr. 32/63</t>
  </si>
  <si>
    <t>2,15</t>
  </si>
  <si>
    <t>drcené kamenivo 16/32 (pro prosypání vrchu záhozu ostrova)</t>
  </si>
  <si>
    <t>125,0*1,0</t>
  </si>
  <si>
    <t>ornice</t>
  </si>
  <si>
    <t>125,0*0,4</t>
  </si>
  <si>
    <t>Součet</t>
  </si>
  <si>
    <t>9</t>
  </si>
  <si>
    <t>167151131</t>
  </si>
  <si>
    <t>Nakládání, skládání a překládání neulehlého výkopku nebo sypaniny strojně nakládání nebo překládání na loď nebo překládání nebo vykládání z lodi, z hornin třídy těžitelnosti I, skupiny 1 až 3</t>
  </si>
  <si>
    <t>-1042005081</t>
  </si>
  <si>
    <t>https://podminky.urs.cz/item/CS_URS_2025_01/167151131</t>
  </si>
  <si>
    <t>přeložení potřebného materiálu pro stavbu z automobilu na loď</t>
  </si>
  <si>
    <t>drcené kamenivo 16/32 (pro prosypání)</t>
  </si>
  <si>
    <t>10</t>
  </si>
  <si>
    <t>167151121</t>
  </si>
  <si>
    <t>Nakládání, skládání a překládání neulehlého výkopku nebo sypaniny strojně skládání nebo překládání, z hornin třídy těžitelnosti I, skupiny 1 až 3</t>
  </si>
  <si>
    <t>1350880479</t>
  </si>
  <si>
    <t>https://podminky.urs.cz/item/CS_URS_2025_01/167151121</t>
  </si>
  <si>
    <t xml:space="preserve">vyložení potřebného materiálu  pro stavbu z lodi na ostrov</t>
  </si>
  <si>
    <t>11</t>
  </si>
  <si>
    <t>164303151</t>
  </si>
  <si>
    <t>Vodorovné přemístění výkopku po vodě bez naložení výkopku, avšak s jeho vyložením z horniny třídy těžitelnosti II a III, skupiny 5 až 7, na vzdálenost přes 50 do 500 m</t>
  </si>
  <si>
    <t>-1899170794</t>
  </si>
  <si>
    <t>https://podminky.urs.cz/item/CS_URS_2025_01/164303151</t>
  </si>
  <si>
    <t>kámen pro opravy dlažeb</t>
  </si>
  <si>
    <t>10,0*0,3*2,5</t>
  </si>
  <si>
    <t>167151123</t>
  </si>
  <si>
    <t>Nakládání, skládání a překládání neulehlého výkopku nebo sypaniny strojně skládání nebo překládání, z hornin třídy těžitelnosti III, skupiny 6 a 7</t>
  </si>
  <si>
    <t>-535478121</t>
  </si>
  <si>
    <t>https://podminky.urs.cz/item/CS_URS_2025_01/167151123</t>
  </si>
  <si>
    <t>vyložení potřebného materiálu pro stavbu z lodi na ostrov</t>
  </si>
  <si>
    <t>13</t>
  </si>
  <si>
    <t>167151133</t>
  </si>
  <si>
    <t>Nakládání, skládání a překládání neulehlého výkopku nebo sypaniny strojně nakládání nebo překládání na loď nebo překládání nebo vykládání z lodi, z hornin třídy těžitelnosti III, skupiny 6 a 7</t>
  </si>
  <si>
    <t>-1308383398</t>
  </si>
  <si>
    <t>https://podminky.urs.cz/item/CS_URS_2025_01/167151133</t>
  </si>
  <si>
    <t>14</t>
  </si>
  <si>
    <t>171151131</t>
  </si>
  <si>
    <t>Uložení sypanin do násypů strojně s rozprostřením sypaniny ve vrstvách a s hrubým urovnáním zhutněných z hornin nesoudržných a soudržných střídavě ukládaných</t>
  </si>
  <si>
    <t>1583982815</t>
  </si>
  <si>
    <t>https://podminky.urs.cz/item/CS_URS_2025_01/171151131</t>
  </si>
  <si>
    <t>prosypání stávajícího záhozu na ostrově drceným kamenivem 16/32, viz příloha A., C.1</t>
  </si>
  <si>
    <t>15</t>
  </si>
  <si>
    <t>M</t>
  </si>
  <si>
    <t>58343930</t>
  </si>
  <si>
    <t>kamenivo drcené hrubé frakce 16/32</t>
  </si>
  <si>
    <t>t</t>
  </si>
  <si>
    <t>1826509531</t>
  </si>
  <si>
    <t>pro prosypání stávajícího záhozu</t>
  </si>
  <si>
    <t>125,0*1,0*1,7</t>
  </si>
  <si>
    <t>16</t>
  </si>
  <si>
    <t>181351106</t>
  </si>
  <si>
    <t>Rozprostření a urovnání ornice v rovině nebo ve svahu sklonu do 1:5 strojně při souvislé ploše přes 100 do 500 m2, tl. vrstvy přes 300 do 400 mm</t>
  </si>
  <si>
    <t>1738737149</t>
  </si>
  <si>
    <t>https://podminky.urs.cz/item/CS_URS_2025_01/181351106</t>
  </si>
  <si>
    <t>úprava terénu ostrova ornicí v tl. 0,4 m - vrch záhozu za BH, viz příloha A., C.1, C.3</t>
  </si>
  <si>
    <t>125,0</t>
  </si>
  <si>
    <t>17</t>
  </si>
  <si>
    <t>10364101</t>
  </si>
  <si>
    <t>zemina pro terénní úpravy - ornice</t>
  </si>
  <si>
    <t>-1673240265</t>
  </si>
  <si>
    <t>nákup ornice pro úpravu terénu ostrova (včetně dovozu)</t>
  </si>
  <si>
    <t>125,0*0,4*1,6</t>
  </si>
  <si>
    <t>18</t>
  </si>
  <si>
    <t>181411121</t>
  </si>
  <si>
    <t>Založení trávníku na půdě předem připravené plochy do 1000 m2 výsevem včetně utažení lučního v rovině nebo na svahu do 1:5</t>
  </si>
  <si>
    <t>502270312</t>
  </si>
  <si>
    <t>https://podminky.urs.cz/item/CS_URS_2025_01/181411121</t>
  </si>
  <si>
    <t>zatravnění ostrova, viz příloha A., C.1, C.3</t>
  </si>
  <si>
    <t>150,0</t>
  </si>
  <si>
    <t>19</t>
  </si>
  <si>
    <t>00572472</t>
  </si>
  <si>
    <t>osivo směs travní krajinná-rovinná</t>
  </si>
  <si>
    <t>kg</t>
  </si>
  <si>
    <t>-428507892</t>
  </si>
  <si>
    <t>viz pol. založení trávníku</t>
  </si>
  <si>
    <t>150 * 0,03 " Přepočtené koeficientem množství</t>
  </si>
  <si>
    <t>Zakládání</t>
  </si>
  <si>
    <t>20</t>
  </si>
  <si>
    <t>274322511</t>
  </si>
  <si>
    <t>Základy z betonu železového (bez výztuže) pasy z betonu se zvýšenými nároky na prostředí tř. C 25/30</t>
  </si>
  <si>
    <t>1770169137</t>
  </si>
  <si>
    <t>https://podminky.urs.cz/item/CS_URS_2025_01/274322511</t>
  </si>
  <si>
    <t>betonové prahy z betonu C 25/30 XC4, XF3, viz příloha A., C.1, C.3</t>
  </si>
  <si>
    <t>2*6,75*0,8</t>
  </si>
  <si>
    <t>274351121</t>
  </si>
  <si>
    <t>Bednění základů pasů rovné zřízení</t>
  </si>
  <si>
    <t>1202075490</t>
  </si>
  <si>
    <t>https://podminky.urs.cz/item/CS_URS_2025_01/274351121</t>
  </si>
  <si>
    <t>betonové prahy z betonu, 2 ks, viz příloha A., C.1, C.3</t>
  </si>
  <si>
    <t>2*2*(0,8*1,0+6,75)</t>
  </si>
  <si>
    <t>22</t>
  </si>
  <si>
    <t>274351122</t>
  </si>
  <si>
    <t>Bednění základů pasů rovné odstranění</t>
  </si>
  <si>
    <t>-1901398784</t>
  </si>
  <si>
    <t>https://podminky.urs.cz/item/CS_URS_2025_01/274351122</t>
  </si>
  <si>
    <t>23</t>
  </si>
  <si>
    <t>274361821</t>
  </si>
  <si>
    <t>Výztuž základů pasů z betonářské oceli 10 505 (R) nebo BSt 500</t>
  </si>
  <si>
    <t>1670236120</t>
  </si>
  <si>
    <t>https://podminky.urs.cz/item/CS_URS_2025_01/274361821</t>
  </si>
  <si>
    <t>výztuž pro betonové prahy z betonu, 2 ks, viz příloha A., C.3</t>
  </si>
  <si>
    <t>podélná výztuž R20</t>
  </si>
  <si>
    <t>2*(4*4,8+4*1,25)*0,00247</t>
  </si>
  <si>
    <t>propojení</t>
  </si>
  <si>
    <t>2*(4*1,0)*0,00247</t>
  </si>
  <si>
    <t>třmínky R8</t>
  </si>
  <si>
    <t>2*(21*3,4)*0,000395</t>
  </si>
  <si>
    <t>24</t>
  </si>
  <si>
    <t>275313711</t>
  </si>
  <si>
    <t>Základy z betonu prostého patky a bloky z betonu kamenem neprokládaného tř. C 20/25</t>
  </si>
  <si>
    <t>206294873</t>
  </si>
  <si>
    <t>https://podminky.urs.cz/item/CS_URS_2025_01/275313711</t>
  </si>
  <si>
    <t>betonový základ pro osazení značky, viz příloha A., C.1</t>
  </si>
  <si>
    <t>25</t>
  </si>
  <si>
    <t>275351121</t>
  </si>
  <si>
    <t>Bednění základů patek zřízení</t>
  </si>
  <si>
    <t>1529799814</t>
  </si>
  <si>
    <t>https://podminky.urs.cz/item/CS_URS_2025_01/275351121</t>
  </si>
  <si>
    <t>4*1,0*1,0</t>
  </si>
  <si>
    <t>26</t>
  </si>
  <si>
    <t>275351122</t>
  </si>
  <si>
    <t>Bednění základů patek odstranění</t>
  </si>
  <si>
    <t>-2131257839</t>
  </si>
  <si>
    <t>https://podminky.urs.cz/item/CS_URS_2025_01/275351122</t>
  </si>
  <si>
    <t>Vodorovné konstrukce</t>
  </si>
  <si>
    <t>27</t>
  </si>
  <si>
    <t>451313111</t>
  </si>
  <si>
    <t>Podklad pod dlažbu z betonu prostého bez zvýšených nároků na prostředí tř. C 20/25 tl. přes 150 do 200 mm</t>
  </si>
  <si>
    <t>1009923152</t>
  </si>
  <si>
    <t>https://podminky.urs.cz/item/CS_URS_2025_01/451313111</t>
  </si>
  <si>
    <t>beton v tl. 0,2 m - doplnění kamenné dlažby na pravé straně ostrova, viz příloha A., C.1, C.3</t>
  </si>
  <si>
    <t>6,0+4,0</t>
  </si>
  <si>
    <t>28</t>
  </si>
  <si>
    <t>451571112R</t>
  </si>
  <si>
    <t>Lože pod dlažby z drceného kameniva tl. vrstvy přes 100 do 150 mm</t>
  </si>
  <si>
    <t>1600534386</t>
  </si>
  <si>
    <t>doplnění kamenné dlažby na pravé straně ostrova - drcené kamenivo fr. 32/63, viz příloha A., C.1</t>
  </si>
  <si>
    <t>29</t>
  </si>
  <si>
    <t>457532112</t>
  </si>
  <si>
    <t>Filtrační vrstvy jakékoliv tloušťky a sklonu z hrubého drceného kameniva se zhutněním do 10 pojezdů/m3, frakce od 16-63 do 32-63 mm</t>
  </si>
  <si>
    <t>-1654115962</t>
  </si>
  <si>
    <t>https://podminky.urs.cz/item/CS_URS_2025_01/457532112</t>
  </si>
  <si>
    <t>lože pod prahy v tl. 0,15 - 0,2 m, viz příloha A., C.3</t>
  </si>
  <si>
    <t>2*6,72*0,8*0,2</t>
  </si>
  <si>
    <t>30</t>
  </si>
  <si>
    <t>457971112</t>
  </si>
  <si>
    <t>Zřízení vrstvy z geotextilie s přesahem bez připevnění k podkladu, s potřebným dočasným zatěžováním včetně zakotvení okraje o sklonu do 10°, šířky geotextilie přes 3 do 7,5 m</t>
  </si>
  <si>
    <t>416624089</t>
  </si>
  <si>
    <t>https://podminky.urs.cz/item/CS_URS_2025_01/457971112</t>
  </si>
  <si>
    <t>úprava terénu ostrova - vrch záhozu za BH (pod vrstvu ornice), viz příloha A., C.1</t>
  </si>
  <si>
    <t>31</t>
  </si>
  <si>
    <t>69311068</t>
  </si>
  <si>
    <t>geotextilie netkaná separační, ochranná, filtrační, drenážní PP 300g/m2</t>
  </si>
  <si>
    <t>-1554681199</t>
  </si>
  <si>
    <t>125 * 1,08 " Přepočtené koeficientem množství</t>
  </si>
  <si>
    <t>32</t>
  </si>
  <si>
    <t>462511370R</t>
  </si>
  <si>
    <t>Zához z lomového kamene neupraveného záhozového bez proštěrkování z terénu, hmotnosti jednotlivých kamenů přes 200 do 500 kg</t>
  </si>
  <si>
    <t>51494066</t>
  </si>
  <si>
    <t>kámen z rozebraného záhozu zpět do záhozu - přerovnání stávajícího záhozu, viz příloha A.</t>
  </si>
  <si>
    <t>286,40</t>
  </si>
  <si>
    <t>33</t>
  </si>
  <si>
    <t>462519003</t>
  </si>
  <si>
    <t>Zához z lomového kamene neupraveného záhozového Příplatek k cenám za urovnání viditelných ploch záhozu z kamene, hmotnosti jednotlivých kamenů přes 200 do 500 kg</t>
  </si>
  <si>
    <t>-16394629</t>
  </si>
  <si>
    <t>https://podminky.urs.cz/item/CS_URS_2025_01/462519003</t>
  </si>
  <si>
    <t>úprava líce záhozu - po odstranění části záhozu, viz příloha A., C.1, C.3</t>
  </si>
  <si>
    <t>306,0</t>
  </si>
  <si>
    <t>34</t>
  </si>
  <si>
    <t>46251157R1</t>
  </si>
  <si>
    <t>Zához z lomového kamene neupraveného záhozového bez proštěrkování z plavidla, hmotnosti jednotlivých kamenů přes 1000 kg</t>
  </si>
  <si>
    <t>-1109966012</t>
  </si>
  <si>
    <t>zához z lomového kamene jednotlivé hmotnosti přes 1 t (včetně nákupu kamene a jeho dopravy na místo uložení), viz příloha A., C.1, C.3</t>
  </si>
  <si>
    <t>druhý stupeň záhozu u ostrova</t>
  </si>
  <si>
    <t>551,09</t>
  </si>
  <si>
    <t>35</t>
  </si>
  <si>
    <t>46251157R2</t>
  </si>
  <si>
    <t>Zához z lomového kamene neupraveného záhozového bez proštěrkování z plavidla, hmotnosti jednotlivých kamenů přes 2000 do 3000 kg</t>
  </si>
  <si>
    <t>-1055962170</t>
  </si>
  <si>
    <t>zához z lomového kamene jednotlivé hmotnosti 2 - 3 t (včetně nákupu kamene a jeho dopravy na místo uložení), viz příloha A., C.1, C.3</t>
  </si>
  <si>
    <t>lavice pro stabilizaci ostrova a dna podjezí</t>
  </si>
  <si>
    <t>2100,0</t>
  </si>
  <si>
    <t>36</t>
  </si>
  <si>
    <t>463212121R</t>
  </si>
  <si>
    <t>Rovnanina z lomového kamene upraveného, tříděného jakékoliv tloušťky rovnaniny s vyklínováním a vyplněním spár a dutin těženým kamenivem</t>
  </si>
  <si>
    <t>1836236494</t>
  </si>
  <si>
    <t>viz příloha A., C.1, C.3</t>
  </si>
  <si>
    <t>rovnanina z kamene jednotlivé hmotnosti 500 - 1000 kg s vyklínováním a proštěrkováním (včetně nákupu kamene a jeho dopravy na místo uložení)</t>
  </si>
  <si>
    <t>větší kameny budou ukládány do paty konstrukce</t>
  </si>
  <si>
    <t>51,085*5,65</t>
  </si>
  <si>
    <t>37</t>
  </si>
  <si>
    <t>463212191R</t>
  </si>
  <si>
    <t>Rovnanina z lomového kamene upraveného, tříděného Příplatek k cenám za vypracování líce</t>
  </si>
  <si>
    <t>1185881361</t>
  </si>
  <si>
    <t>líc rovnaniny</t>
  </si>
  <si>
    <t>51,085*(4,85+1,32)</t>
  </si>
  <si>
    <t>38</t>
  </si>
  <si>
    <t>4645112R</t>
  </si>
  <si>
    <t>Zásyp dna drceným kamenivem 63/125 z plavidla</t>
  </si>
  <si>
    <t>423286035</t>
  </si>
  <si>
    <t xml:space="preserve">spodní vrstva zásypu nevyplněného prostoru mezi dřevěnou štětovou stěnou a záhozem 2 - 3 t (rezerva 10 %), </t>
  </si>
  <si>
    <t>včetně nákupu kamene a jeho dopravy na místo uložení</t>
  </si>
  <si>
    <t>415,0*1,10</t>
  </si>
  <si>
    <t>39</t>
  </si>
  <si>
    <t>462511470</t>
  </si>
  <si>
    <t>Zához z lomového kamene neupraveného záhozového bez proštěrkování z plavidla, hmotnosti jednotlivých kamenů do 200 kg</t>
  </si>
  <si>
    <t>1797634058</t>
  </si>
  <si>
    <t>https://podminky.urs.cz/item/CS_URS_2025_01/462511470</t>
  </si>
  <si>
    <t>vrchní vrstva (v tl. 0,7 m) z lomového kamene jednotlivé hmotnosti 80 - 200 kg,</t>
  </si>
  <si>
    <t xml:space="preserve">zásyp nevyplněného prostoru mezi dřevěnou štětovou stěnou a záhozem (z kamene jednotlivé hmotnosti 2 - 3 t), </t>
  </si>
  <si>
    <t>217,0*0,7</t>
  </si>
  <si>
    <t>40</t>
  </si>
  <si>
    <t>465513317</t>
  </si>
  <si>
    <t>Oprava dlažeb z lomového kamene lomařsky upraveného pro dlažbu o ploše opravovaných míst do 20 m2 jednotlivě včetně dodání kamene na cementovou maltu, s vyspárováním cementovou maltou, tl. kamene 300 mm</t>
  </si>
  <si>
    <t>-742283023</t>
  </si>
  <si>
    <t>https://podminky.urs.cz/item/CS_URS_2025_01/465513317</t>
  </si>
  <si>
    <t>oprava dlažeb v tl. 0,30 m (z dovezeného kamene), viz příloha A., C.1, C.3</t>
  </si>
  <si>
    <t>doplnění kamenné dlažby na pravé straně ostrova</t>
  </si>
  <si>
    <t>6,0</t>
  </si>
  <si>
    <t xml:space="preserve">doplnění kamene do špičky ostrova </t>
  </si>
  <si>
    <t>41</t>
  </si>
  <si>
    <t>465518317R</t>
  </si>
  <si>
    <t>Oprava dlažeb z lomového kamene lomařsky upraveného pro dlažbu o ploše opravovaných míst do 20 m2 jednotlivě bez dodání kamene na cementovou maltu, s vyspárováním cementovou maltou, tl. kamene 300 mm</t>
  </si>
  <si>
    <t>1271325484</t>
  </si>
  <si>
    <t>doplnění kamenné dlažby na pravé straně ostrova (oprava dlažby), viz příloha A., C.1, C.3</t>
  </si>
  <si>
    <t>Úpravy povrchů, podlahy a osazování výplní</t>
  </si>
  <si>
    <t>43</t>
  </si>
  <si>
    <t>636195212</t>
  </si>
  <si>
    <t>Vyplnění spár dosavadních dlažeb cementovou maltou s vyčištěním spár na hloubky do 70 mm dlažby z lomového kamene s vyspárováním</t>
  </si>
  <si>
    <t>-1805245950</t>
  </si>
  <si>
    <t>https://podminky.urs.cz/item/CS_URS_2025_01/636195212</t>
  </si>
  <si>
    <t>přespárování dlažby ve špičce ostrova (z důvodu větších spár přidáno 20 % plochy), viz příloha A., C.1</t>
  </si>
  <si>
    <t>70,0*1,20</t>
  </si>
  <si>
    <t>Ostatní konstrukce a práce, bourání</t>
  </si>
  <si>
    <t>44</t>
  </si>
  <si>
    <t>9145311R</t>
  </si>
  <si>
    <t>Demontáž a zpětná montáž plavební značky</t>
  </si>
  <si>
    <t>kus</t>
  </si>
  <si>
    <t>-147839260</t>
  </si>
  <si>
    <t>odstranění původní značky z betonového základu a její zpětné osazení, 1 ks, viz příloha A., C.1</t>
  </si>
  <si>
    <t>45</t>
  </si>
  <si>
    <t>938903111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</si>
  <si>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</si>
  <si>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614715398</t>
  </si>
  <si>
    <t>https://podminky.urs.cz/item/CS_URS_2025_01/938903111</t>
  </si>
  <si>
    <t>46</t>
  </si>
  <si>
    <t>985131111</t>
  </si>
  <si>
    <t>Očištění ploch stěn, rubu kleneb a podlah tlakovou vodou</t>
  </si>
  <si>
    <t>-978161674</t>
  </si>
  <si>
    <t>https://podminky.urs.cz/item/CS_URS_2025_01/985131111</t>
  </si>
  <si>
    <t>viz příloha A., C.1</t>
  </si>
  <si>
    <t>očištění okolních kamenů a základové spáry u doplnění kamenné dlažby na pravé straně ostrova</t>
  </si>
  <si>
    <t>9,0*0,3+4,0</t>
  </si>
  <si>
    <t>očištění okolních kamenů a základové spáry u doplnění kamene do špičky ostrova, odhad</t>
  </si>
  <si>
    <t>10,0</t>
  </si>
  <si>
    <t>997</t>
  </si>
  <si>
    <t>Doprava suti a vybouraných hmot</t>
  </si>
  <si>
    <t>47</t>
  </si>
  <si>
    <t>99701386R2</t>
  </si>
  <si>
    <t>Likvidace stavebního odpadu z prostého betonu včetně naložení, svislé i vodorovné dopravy plavidlem i po suchu, přeložení, uložení a případného poplatku za uložení</t>
  </si>
  <si>
    <t>-1178990925</t>
  </si>
  <si>
    <t>vybouraný materiál, viz příloha A.</t>
  </si>
  <si>
    <t>odstraněný betonový základ značky</t>
  </si>
  <si>
    <t>1,0*2,2</t>
  </si>
  <si>
    <t>vybourané podkladní lože</t>
  </si>
  <si>
    <t>4,0*0,2*2,2</t>
  </si>
  <si>
    <t>materiál z vysekání spár</t>
  </si>
  <si>
    <t>1,512</t>
  </si>
  <si>
    <t>48</t>
  </si>
  <si>
    <t>997321522</t>
  </si>
  <si>
    <t>Vodorovná doprava suti a vybouraných hmot bez naložení, s vyložením a hrubým urovnáním po vodě plavidlem, na vzdálenost přes 50 do do 500 m</t>
  </si>
  <si>
    <t>1815870558</t>
  </si>
  <si>
    <t>https://podminky.urs.cz/item/CS_URS_2025_01/997321522</t>
  </si>
  <si>
    <t xml:space="preserve">doprava potřebného materiálu pro provedení stavby lodí na ostrov (od místa přeložení  na loď)</t>
  </si>
  <si>
    <t>beton pro základ značky</t>
  </si>
  <si>
    <t>2,2</t>
  </si>
  <si>
    <t>beton pro základové pasy</t>
  </si>
  <si>
    <t>10,8*2,2</t>
  </si>
  <si>
    <t>beton pro podkladní lože</t>
  </si>
  <si>
    <t>10,0*0,2*2,2</t>
  </si>
  <si>
    <t>materiál pro přespárování</t>
  </si>
  <si>
    <t>5,0</t>
  </si>
  <si>
    <t>Mezisoučet</t>
  </si>
  <si>
    <t>výztuž pro prahy</t>
  </si>
  <si>
    <t>0,196</t>
  </si>
  <si>
    <t>geotextilie</t>
  </si>
  <si>
    <t>0,041</t>
  </si>
  <si>
    <t>49</t>
  </si>
  <si>
    <t>997321611</t>
  </si>
  <si>
    <t>Vodorovná doprava suti a vybouraných hmot bez naložení, s vyložením a hrubým urovnáním nakládání nebo překládání na dopravní prostředek při vodorovné dopravě suti a vybouraných hmot</t>
  </si>
  <si>
    <t>1776166233</t>
  </si>
  <si>
    <t>https://podminky.urs.cz/item/CS_URS_2025_01/997321611</t>
  </si>
  <si>
    <t>přeložení potřebného materiálu z automobilu na loď a jeho vyložení na ostrov</t>
  </si>
  <si>
    <t>2*2,2</t>
  </si>
  <si>
    <t>2*(10,8*2,2)</t>
  </si>
  <si>
    <t>2*(10,0*0,2*2,2)</t>
  </si>
  <si>
    <t>2*5,0</t>
  </si>
  <si>
    <t>2*0,196</t>
  </si>
  <si>
    <t>2*0,041</t>
  </si>
  <si>
    <t>998</t>
  </si>
  <si>
    <t>Přesun hmot</t>
  </si>
  <si>
    <t>50</t>
  </si>
  <si>
    <t>998323011</t>
  </si>
  <si>
    <t>Přesun hmot pro jezy a stupně dopravní vzdálenost do 500 m</t>
  </si>
  <si>
    <t>-1645470274</t>
  </si>
  <si>
    <t>https://podminky.urs.cz/item/CS_URS_2025_01/998323011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</si>
  <si>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</si>
  <si>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</si>
  <si>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</si>
  <si>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</si>
  <si>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</si>
  <si>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</si>
  <si>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</si>
  <si>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</si>
  <si>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</si>
  <si>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</si>
  <si>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</si>
  <si>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</si>
  <si>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</si>
  <si>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</si>
  <si>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1932408339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</si>
  <si>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</si>
  <si>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</si>
  <si>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</si>
  <si>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</si>
  <si>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</si>
  <si>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0115</t>
  </si>
  <si>
    <t>Zřízení a odstranění jímek po dobu stavby (včetně materiálu a jeho likvidace)</t>
  </si>
  <si>
    <t>232415226</t>
  </si>
  <si>
    <t>jímky po dobu zřízení betonových prahů, včetně čerpání,</t>
  </si>
  <si>
    <t>jímkování bude provedeno v rámci bednění,</t>
  </si>
  <si>
    <t>čerpání vody před uložením betonu do prahů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</si>
  <si>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</si>
  <si>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</si>
  <si>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</si>
  <si>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</si>
  <si>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262144</t>
  </si>
  <si>
    <t>5945866</t>
  </si>
  <si>
    <t>0221</t>
  </si>
  <si>
    <t>Zpracování povodňového plánu stavby dle §71 zákona č. 254/2001 Sb. včetně zajištění schválení příslušnými orgány správy a Povodím Labe, státní podnik</t>
  </si>
  <si>
    <t>1831976959</t>
  </si>
  <si>
    <t>023</t>
  </si>
  <si>
    <t>Vypracování projektu skutečného provedení díla</t>
  </si>
  <si>
    <t>1212517139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</si>
  <si>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</si>
  <si>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</si>
  <si>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</si>
  <si>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</si>
  <si>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</si>
  <si>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-2132918149</t>
  </si>
  <si>
    <t>zaměření stavby zpracované ve 2 paré + 1 x CD</t>
  </si>
  <si>
    <t>035</t>
  </si>
  <si>
    <t>Zajištění veškerých geodetických prací souvisejících s realizací díla</t>
  </si>
  <si>
    <t>2106322048</t>
  </si>
  <si>
    <t>09</t>
  </si>
  <si>
    <t>Ostatní náklady</t>
  </si>
  <si>
    <t>09000</t>
  </si>
  <si>
    <t>Vyčištění prostoru mezi těžkým záhozem dřevěnou štětovou stěnou</t>
  </si>
  <si>
    <t>-211999906</t>
  </si>
  <si>
    <t>včetně likvidace odstraněného materiálu z prostoru</t>
  </si>
  <si>
    <t>06320300R</t>
  </si>
  <si>
    <t>Potápěčské práce</t>
  </si>
  <si>
    <t>-584861937</t>
  </si>
  <si>
    <t>potápěči (odborný odhad - 14 dní), včetně monitoringu a závěrečné zprávy, viz příloha A., C.1</t>
  </si>
  <si>
    <t>označení umístění dřevěné štětové stěny bójkami (včetně zajištění bójek)</t>
  </si>
  <si>
    <t>kontrola usazení kamene - spodní vrstva záhozu (kámen hmotnosti 2 - 3 t)</t>
  </si>
  <si>
    <t>průběžná kontrola záhozu - dodržení vzdálenosti kamene od štětové stěny u dna 2 - 3 m</t>
  </si>
  <si>
    <t>kontrola vyčištění prostoru mezi těžkým záhozem a dřevěnou štětovou stěnou</t>
  </si>
  <si>
    <t>kontrola vyplnění kaverny pod betonovými deskami drceným kamenivem</t>
  </si>
  <si>
    <t>0993015</t>
  </si>
  <si>
    <t>Vnitrostaveništní přesun stavební mechanizace a hmot</t>
  </si>
  <si>
    <t>-809420385</t>
  </si>
  <si>
    <t>zajištění souhlasu ke vplouvání do uzavřené vodní plochy v podjezí</t>
  </si>
  <si>
    <t>přesuny stavební techniky mezi plavidlem a ostrovem a zpět, včetně pomocných konstrukcí</t>
  </si>
  <si>
    <t>099691</t>
  </si>
  <si>
    <t>Navázání kamenné dlažby na betonový práh</t>
  </si>
  <si>
    <t>452307372</t>
  </si>
  <si>
    <t>v místě navázání dlažby na práh</t>
  </si>
  <si>
    <t>oprava případného poškození dlažby v místě řezání dlažby (odbourání, napojení dlažby na betonový práh), předpoklad plochy 15 m2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</si>
  <si>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</si>
  <si>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</si>
  <si>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-1958235575</t>
  </si>
  <si>
    <t>viz příloha A.</t>
  </si>
  <si>
    <t>0931</t>
  </si>
  <si>
    <t>Provedení pasportizace stávajících nemovitostí (vč. pozemků) a jejich příslušenství, zajištění fotodokumentace stávajícího stavu přístupových komunikací</t>
  </si>
  <si>
    <t>-1956383688</t>
  </si>
  <si>
    <t>095</t>
  </si>
  <si>
    <t>Zajištění šetření o podzemních sítích vč. zajištění nových vyjádření v případě, že před realizací pozbyly platnosti</t>
  </si>
  <si>
    <t>2023121079</t>
  </si>
  <si>
    <t>0993000</t>
  </si>
  <si>
    <t>Zajištění zhotovení plánu bezpečnosti a ochrany zdraví při práci</t>
  </si>
  <si>
    <t>-640200824</t>
  </si>
  <si>
    <t>P</t>
  </si>
  <si>
    <t>Poznámka k položce:_x000d_
Zpracování plánu BOZP nezávislým koordinátorem
- Koordinátor BOZP musí jednat nestranně a nezávisle na zhotoviteli, i když je jím finančně
hrazen.
- Musí mít zajištěné podmínky pro výkon své funkce bez vnějšího ovlivňování, aby
nedocházelo ke střetu zájmů.
Plán BOZP a jeho koordinace musí být v souladu se zákonem č. 309/2006 Sb. a
souvisejícími právními předpisy.
Koordinátor BOZP musí splňovat odbornou způsobilost dle platné legislativy, včetně
příslušné kvalifikace,
Musí být zajištěna transparentnost vztahů mezi koordinátorem, zhotovitelem a investorem.
Koordinátor BOZP nesmí být smluvně vázán způsobem, který by mohl ovlivnit jeho
nestrannost a rozhodovací pravomoci</t>
  </si>
  <si>
    <t>zajistí zhotovitel nezávislou oprávěnou osobou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</si>
  <si>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</si>
  <si>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</si>
  <si>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-117863707</t>
  </si>
  <si>
    <t>zajištění odběru a zkoušek vzorku betonu na odvrtaném jádru, 2 ks, (zkouška na dodržení parametrů)</t>
  </si>
  <si>
    <t>09991</t>
  </si>
  <si>
    <t>Zajištění fotodokumentace veškerých konstrukcí, které budou v průběhu výstavby skryty nebo zakryty</t>
  </si>
  <si>
    <t>1221329415</t>
  </si>
  <si>
    <t>099911</t>
  </si>
  <si>
    <t>Zajištění vedení průběžné evidence odpadů</t>
  </si>
  <si>
    <t>900892128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</si>
</sst>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221" TargetMode="External" /><Relationship Id="rId2" Type="http://schemas.openxmlformats.org/officeDocument/2006/relationships/hyperlink" Target="https://podminky.urs.cz/item/CS_URS_2025_01/113107332" TargetMode="External" /><Relationship Id="rId3" Type="http://schemas.openxmlformats.org/officeDocument/2006/relationships/hyperlink" Target="https://podminky.urs.cz/item/CS_URS_2025_01/114203103" TargetMode="External" /><Relationship Id="rId4" Type="http://schemas.openxmlformats.org/officeDocument/2006/relationships/hyperlink" Target="https://podminky.urs.cz/item/CS_URS_2025_01/114203104" TargetMode="External" /><Relationship Id="rId5" Type="http://schemas.openxmlformats.org/officeDocument/2006/relationships/hyperlink" Target="https://podminky.urs.cz/item/CS_URS_2025_01/114203202" TargetMode="External" /><Relationship Id="rId6" Type="http://schemas.openxmlformats.org/officeDocument/2006/relationships/hyperlink" Target="https://podminky.urs.cz/item/CS_URS_2025_01/122911121" TargetMode="External" /><Relationship Id="rId7" Type="http://schemas.openxmlformats.org/officeDocument/2006/relationships/hyperlink" Target="https://podminky.urs.cz/item/CS_URS_2025_01/139951121" TargetMode="External" /><Relationship Id="rId8" Type="http://schemas.openxmlformats.org/officeDocument/2006/relationships/hyperlink" Target="https://podminky.urs.cz/item/CS_URS_2025_01/164303101" TargetMode="External" /><Relationship Id="rId9" Type="http://schemas.openxmlformats.org/officeDocument/2006/relationships/hyperlink" Target="https://podminky.urs.cz/item/CS_URS_2025_01/167151131" TargetMode="External" /><Relationship Id="rId10" Type="http://schemas.openxmlformats.org/officeDocument/2006/relationships/hyperlink" Target="https://podminky.urs.cz/item/CS_URS_2025_01/167151121" TargetMode="External" /><Relationship Id="rId11" Type="http://schemas.openxmlformats.org/officeDocument/2006/relationships/hyperlink" Target="https://podminky.urs.cz/item/CS_URS_2025_01/164303151" TargetMode="External" /><Relationship Id="rId12" Type="http://schemas.openxmlformats.org/officeDocument/2006/relationships/hyperlink" Target="https://podminky.urs.cz/item/CS_URS_2025_01/167151123" TargetMode="External" /><Relationship Id="rId13" Type="http://schemas.openxmlformats.org/officeDocument/2006/relationships/hyperlink" Target="https://podminky.urs.cz/item/CS_URS_2025_01/167151133" TargetMode="External" /><Relationship Id="rId14" Type="http://schemas.openxmlformats.org/officeDocument/2006/relationships/hyperlink" Target="https://podminky.urs.cz/item/CS_URS_2025_01/171151131" TargetMode="External" /><Relationship Id="rId15" Type="http://schemas.openxmlformats.org/officeDocument/2006/relationships/hyperlink" Target="https://podminky.urs.cz/item/CS_URS_2025_01/181351106" TargetMode="External" /><Relationship Id="rId16" Type="http://schemas.openxmlformats.org/officeDocument/2006/relationships/hyperlink" Target="https://podminky.urs.cz/item/CS_URS_2025_01/181411121" TargetMode="External" /><Relationship Id="rId17" Type="http://schemas.openxmlformats.org/officeDocument/2006/relationships/hyperlink" Target="https://podminky.urs.cz/item/CS_URS_2025_01/274322511" TargetMode="External" /><Relationship Id="rId18" Type="http://schemas.openxmlformats.org/officeDocument/2006/relationships/hyperlink" Target="https://podminky.urs.cz/item/CS_URS_2025_01/274351121" TargetMode="External" /><Relationship Id="rId19" Type="http://schemas.openxmlformats.org/officeDocument/2006/relationships/hyperlink" Target="https://podminky.urs.cz/item/CS_URS_2025_01/274351122" TargetMode="External" /><Relationship Id="rId20" Type="http://schemas.openxmlformats.org/officeDocument/2006/relationships/hyperlink" Target="https://podminky.urs.cz/item/CS_URS_2025_01/274361821" TargetMode="External" /><Relationship Id="rId21" Type="http://schemas.openxmlformats.org/officeDocument/2006/relationships/hyperlink" Target="https://podminky.urs.cz/item/CS_URS_2025_01/275313711" TargetMode="External" /><Relationship Id="rId22" Type="http://schemas.openxmlformats.org/officeDocument/2006/relationships/hyperlink" Target="https://podminky.urs.cz/item/CS_URS_2025_01/275351121" TargetMode="External" /><Relationship Id="rId23" Type="http://schemas.openxmlformats.org/officeDocument/2006/relationships/hyperlink" Target="https://podminky.urs.cz/item/CS_URS_2025_01/275351122" TargetMode="External" /><Relationship Id="rId24" Type="http://schemas.openxmlformats.org/officeDocument/2006/relationships/hyperlink" Target="https://podminky.urs.cz/item/CS_URS_2025_01/451313111" TargetMode="External" /><Relationship Id="rId25" Type="http://schemas.openxmlformats.org/officeDocument/2006/relationships/hyperlink" Target="https://podminky.urs.cz/item/CS_URS_2025_01/457532112" TargetMode="External" /><Relationship Id="rId26" Type="http://schemas.openxmlformats.org/officeDocument/2006/relationships/hyperlink" Target="https://podminky.urs.cz/item/CS_URS_2025_01/457971112" TargetMode="External" /><Relationship Id="rId27" Type="http://schemas.openxmlformats.org/officeDocument/2006/relationships/hyperlink" Target="https://podminky.urs.cz/item/CS_URS_2025_01/462519003" TargetMode="External" /><Relationship Id="rId28" Type="http://schemas.openxmlformats.org/officeDocument/2006/relationships/hyperlink" Target="https://podminky.urs.cz/item/CS_URS_2025_01/462511470" TargetMode="External" /><Relationship Id="rId29" Type="http://schemas.openxmlformats.org/officeDocument/2006/relationships/hyperlink" Target="https://podminky.urs.cz/item/CS_URS_2025_01/465513317" TargetMode="External" /><Relationship Id="rId30" Type="http://schemas.openxmlformats.org/officeDocument/2006/relationships/hyperlink" Target="https://podminky.urs.cz/item/CS_URS_2025_01/636195212" TargetMode="External" /><Relationship Id="rId31" Type="http://schemas.openxmlformats.org/officeDocument/2006/relationships/hyperlink" Target="https://podminky.urs.cz/item/CS_URS_2025_01/938903111" TargetMode="External" /><Relationship Id="rId32" Type="http://schemas.openxmlformats.org/officeDocument/2006/relationships/hyperlink" Target="https://podminky.urs.cz/item/CS_URS_2025_01/985131111" TargetMode="External" /><Relationship Id="rId33" Type="http://schemas.openxmlformats.org/officeDocument/2006/relationships/hyperlink" Target="https://podminky.urs.cz/item/CS_URS_2025_01/997321522" TargetMode="External" /><Relationship Id="rId34" Type="http://schemas.openxmlformats.org/officeDocument/2006/relationships/hyperlink" Target="https://podminky.urs.cz/item/CS_URS_2025_01/997321611" TargetMode="External" /><Relationship Id="rId35" Type="http://schemas.openxmlformats.org/officeDocument/2006/relationships/hyperlink" Target="https://podminky.urs.cz/item/CS_URS_2025_01/9983230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46</v>
      </c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139251003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Labe, Kolín, obnova opevnění v ř. km 920,400 - 920,600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Kolín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4" t="str">
        <f>IF(AN8= "","",AN8)</f>
        <v>28.5.2025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>Povodí Labe, OIČ, státní podnik</v>
      </c>
      <c r="AN49" s="66"/>
      <c r="AO49" s="66"/>
      <c r="AP49" s="66"/>
      <c r="AQ49" s="41"/>
      <c r="AR49" s="45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5" t="str">
        <f>IF(E20="","",E20)</f>
        <v>Ing. Eva Morkesová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5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Obnova opevnění'!J30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Obnova opevnění'!P87</f>
        <v>0</v>
      </c>
      <c r="AV55" s="122">
        <f>'SO 01 - Obnova opevnění'!J33</f>
        <v>0</v>
      </c>
      <c r="AW55" s="122">
        <f>'SO 01 - Obnova opevnění'!J34</f>
        <v>0</v>
      </c>
      <c r="AX55" s="122">
        <f>'SO 01 - Obnova opevnění'!J35</f>
        <v>0</v>
      </c>
      <c r="AY55" s="122">
        <f>'SO 01 - Obnova opevnění'!J36</f>
        <v>0</v>
      </c>
      <c r="AZ55" s="122">
        <f>'SO 01 - Obnova opevnění'!F33</f>
        <v>0</v>
      </c>
      <c r="BA55" s="122">
        <f>'SO 01 - Obnova opevnění'!F34</f>
        <v>0</v>
      </c>
      <c r="BB55" s="122">
        <f>'SO 01 - Obnova opevnění'!F35</f>
        <v>0</v>
      </c>
      <c r="BC55" s="122">
        <f>'SO 01 - Obnova opevnění'!F36</f>
        <v>0</v>
      </c>
      <c r="BD55" s="124">
        <f>'SO 01 - Obnova opevnění'!F37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6">
        <v>0</v>
      </c>
      <c r="AT56" s="127">
        <f>ROUND(SUM(AV56:AW56),2)</f>
        <v>0</v>
      </c>
      <c r="AU56" s="128">
        <f>'VON - Vedlejší a ostatní ...'!P84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28</v>
      </c>
      <c r="CM56" s="125" t="s">
        <v>86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P9VnKJNkODXXxQI0wjtFKCkfSt8VaOIuFV+uJbsozTh7vsm3wDEIiBIdc1oJ5sy0Lp7HSX9BJLym94RAe5pDHw==" hashValue="hv2RJu9yUm0UNZg0AFK/GZrPnbWfFLrP3k0DZieHAkSEEFgctmGlpeUgA7/x4Z6aszTPG5vfC+XPtemjvuZNx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bnova opevnění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86</v>
      </c>
    </row>
    <row r="4" hidden="1" s="1" customFormat="1" ht="24.96" customHeight="1">
      <c r="B4" s="21"/>
      <c r="D4" s="132" t="s">
        <v>90</v>
      </c>
      <c r="L4" s="21"/>
      <c r="M4" s="13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Labe, Kolín, obnova opevnění v ř. km 920,400 - 920,600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91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92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28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28.5.2025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28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38</v>
      </c>
      <c r="E23" s="39"/>
      <c r="F23" s="39"/>
      <c r="G23" s="39"/>
      <c r="H23" s="39"/>
      <c r="I23" s="134" t="s">
        <v>27</v>
      </c>
      <c r="J23" s="138" t="s">
        <v>28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39</v>
      </c>
      <c r="F24" s="39"/>
      <c r="G24" s="39"/>
      <c r="H24" s="39"/>
      <c r="I24" s="134" t="s">
        <v>30</v>
      </c>
      <c r="J24" s="138" t="s">
        <v>28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40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42</v>
      </c>
      <c r="E30" s="39"/>
      <c r="F30" s="39"/>
      <c r="G30" s="39"/>
      <c r="H30" s="39"/>
      <c r="I30" s="39"/>
      <c r="J30" s="146">
        <f>ROUND(J87,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44</v>
      </c>
      <c r="G32" s="39"/>
      <c r="H32" s="39"/>
      <c r="I32" s="147" t="s">
        <v>43</v>
      </c>
      <c r="J32" s="147" t="s">
        <v>45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46</v>
      </c>
      <c r="E33" s="134" t="s">
        <v>47</v>
      </c>
      <c r="F33" s="149">
        <f>ROUND((SUM(BE87:BE353)),  2)</f>
        <v>0</v>
      </c>
      <c r="G33" s="39"/>
      <c r="H33" s="39"/>
      <c r="I33" s="150">
        <v>0.20999999999999999</v>
      </c>
      <c r="J33" s="149">
        <f>ROUND(((SUM(BE87:BE353))*I33),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48</v>
      </c>
      <c r="F34" s="149">
        <f>ROUND((SUM(BF87:BF353)),  2)</f>
        <v>0</v>
      </c>
      <c r="G34" s="39"/>
      <c r="H34" s="39"/>
      <c r="I34" s="150">
        <v>0.12</v>
      </c>
      <c r="J34" s="149">
        <f>ROUND(((SUM(BF87:BF353))*I34),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34" t="s">
        <v>46</v>
      </c>
      <c r="E35" s="134" t="s">
        <v>49</v>
      </c>
      <c r="F35" s="149">
        <f>ROUND((SUM(BG87:BG353)),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50</v>
      </c>
      <c r="F36" s="149">
        <f>ROUND((SUM(BH87:BH353)),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51</v>
      </c>
      <c r="F37" s="149">
        <f>ROUND((SUM(BI87:BI353)),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Labe, Kolín, obnova opevnění v ř. km 920,400 - 920,600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1" t="str">
        <f>E9</f>
        <v>SO 01 - Obnova opevnění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22</v>
      </c>
      <c r="D52" s="41"/>
      <c r="E52" s="41"/>
      <c r="F52" s="28" t="str">
        <f>F12</f>
        <v>Kolín</v>
      </c>
      <c r="G52" s="41"/>
      <c r="H52" s="41"/>
      <c r="I52" s="33" t="s">
        <v>24</v>
      </c>
      <c r="J52" s="74" t="str">
        <f>IF(J12="","",J12)</f>
        <v>28.5.2025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Povodí Labe, státní podnik</v>
      </c>
      <c r="G54" s="41"/>
      <c r="H54" s="41"/>
      <c r="I54" s="33" t="s">
        <v>33</v>
      </c>
      <c r="J54" s="37" t="str">
        <f>E21</f>
        <v>Povodí Labe, OIČ, státní podnik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Eva Morkesová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74</v>
      </c>
      <c r="D59" s="41"/>
      <c r="E59" s="41"/>
      <c r="F59" s="41"/>
      <c r="G59" s="41"/>
      <c r="H59" s="41"/>
      <c r="I59" s="41"/>
      <c r="J59" s="104">
        <f>J87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hidden="1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J222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J286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J291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J307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J351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105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Labe, Kolín, obnova opevnění v ř. km 920,400 - 920,600</v>
      </c>
      <c r="F77" s="33"/>
      <c r="G77" s="33"/>
      <c r="H77" s="33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91</v>
      </c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1" t="str">
        <f>E9</f>
        <v>SO 01 - Obnova opevnění</v>
      </c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Kolín</v>
      </c>
      <c r="G81" s="41"/>
      <c r="H81" s="41"/>
      <c r="I81" s="33" t="s">
        <v>24</v>
      </c>
      <c r="J81" s="74" t="str">
        <f>IF(J12="","",J12)</f>
        <v>28.5.2025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26</v>
      </c>
      <c r="D83" s="41"/>
      <c r="E83" s="41"/>
      <c r="F83" s="28" t="str">
        <f>E15</f>
        <v>Povodí Labe, státní podnik</v>
      </c>
      <c r="G83" s="41"/>
      <c r="H83" s="41"/>
      <c r="I83" s="33" t="s">
        <v>33</v>
      </c>
      <c r="J83" s="37" t="str">
        <f>E21</f>
        <v>Povodí Labe, OIČ, státní podnik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>Ing. Eva Morkesová</v>
      </c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106</v>
      </c>
      <c r="D86" s="182" t="s">
        <v>61</v>
      </c>
      <c r="E86" s="182" t="s">
        <v>57</v>
      </c>
      <c r="F86" s="182" t="s">
        <v>58</v>
      </c>
      <c r="G86" s="182" t="s">
        <v>107</v>
      </c>
      <c r="H86" s="182" t="s">
        <v>108</v>
      </c>
      <c r="I86" s="182" t="s">
        <v>109</v>
      </c>
      <c r="J86" s="182" t="s">
        <v>95</v>
      </c>
      <c r="K86" s="183" t="s">
        <v>110</v>
      </c>
      <c r="L86" s="184"/>
      <c r="M86" s="94" t="s">
        <v>28</v>
      </c>
      <c r="N86" s="95" t="s">
        <v>46</v>
      </c>
      <c r="O86" s="95" t="s">
        <v>111</v>
      </c>
      <c r="P86" s="95" t="s">
        <v>112</v>
      </c>
      <c r="Q86" s="95" t="s">
        <v>113</v>
      </c>
      <c r="R86" s="95" t="s">
        <v>114</v>
      </c>
      <c r="S86" s="95" t="s">
        <v>115</v>
      </c>
      <c r="T86" s="96" t="s">
        <v>116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1" t="s">
        <v>117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7"/>
      <c r="N87" s="186"/>
      <c r="O87" s="98"/>
      <c r="P87" s="187">
        <f>P88</f>
        <v>0</v>
      </c>
      <c r="Q87" s="98"/>
      <c r="R87" s="187">
        <f>R88</f>
        <v>8973.4363789199997</v>
      </c>
      <c r="S87" s="98"/>
      <c r="T87" s="188">
        <f>T88</f>
        <v>529.7399999999999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96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75</v>
      </c>
      <c r="E88" s="193" t="s">
        <v>118</v>
      </c>
      <c r="F88" s="193" t="s">
        <v>119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P89+P191+P222+P286+P291+P307+P351</f>
        <v>0</v>
      </c>
      <c r="Q88" s="198"/>
      <c r="R88" s="199">
        <f>R89+R191+R222+R286+R291+R307+R351</f>
        <v>8973.4363789199997</v>
      </c>
      <c r="S88" s="198"/>
      <c r="T88" s="200">
        <f>T89+T191+T222+T286+T291+T307+T351</f>
        <v>529.7399999999999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76</v>
      </c>
      <c r="AY88" s="201" t="s">
        <v>120</v>
      </c>
      <c r="BK88" s="203">
        <f>BK89+BK191+BK222+BK286+BK291+BK307+BK351</f>
        <v>0</v>
      </c>
    </row>
    <row r="89" s="12" customFormat="1" ht="22.8" customHeight="1">
      <c r="A89" s="12"/>
      <c r="B89" s="190"/>
      <c r="C89" s="191"/>
      <c r="D89" s="192" t="s">
        <v>75</v>
      </c>
      <c r="E89" s="204" t="s">
        <v>84</v>
      </c>
      <c r="F89" s="204" t="s">
        <v>121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SUM(P90:P190)</f>
        <v>0</v>
      </c>
      <c r="Q89" s="198"/>
      <c r="R89" s="199">
        <f>SUM(R90:R190)</f>
        <v>292.50450000000001</v>
      </c>
      <c r="S89" s="198"/>
      <c r="T89" s="200">
        <f>SUM(T90:T190)</f>
        <v>528.22799999999995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75</v>
      </c>
      <c r="AU89" s="202" t="s">
        <v>84</v>
      </c>
      <c r="AY89" s="201" t="s">
        <v>120</v>
      </c>
      <c r="BK89" s="203">
        <f>SUM(BK90:BK190)</f>
        <v>0</v>
      </c>
    </row>
    <row r="90" s="2" customFormat="1" ht="37.8" customHeight="1">
      <c r="A90" s="39"/>
      <c r="B90" s="40"/>
      <c r="C90" s="206" t="s">
        <v>84</v>
      </c>
      <c r="D90" s="206" t="s">
        <v>122</v>
      </c>
      <c r="E90" s="207" t="s">
        <v>123</v>
      </c>
      <c r="F90" s="208" t="s">
        <v>124</v>
      </c>
      <c r="G90" s="209" t="s">
        <v>125</v>
      </c>
      <c r="H90" s="210">
        <v>1</v>
      </c>
      <c r="I90" s="211"/>
      <c r="J90" s="212">
        <f>ROUND(I90*H90,2)</f>
        <v>0</v>
      </c>
      <c r="K90" s="208" t="s">
        <v>126</v>
      </c>
      <c r="L90" s="45"/>
      <c r="M90" s="213" t="s">
        <v>28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127</v>
      </c>
      <c r="AT90" s="217" t="s">
        <v>122</v>
      </c>
      <c r="AU90" s="217" t="s">
        <v>86</v>
      </c>
      <c r="AY90" s="18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127</v>
      </c>
      <c r="BK90" s="218">
        <f>ROUND(I90*H90,2)</f>
        <v>0</v>
      </c>
      <c r="BL90" s="18" t="s">
        <v>127</v>
      </c>
      <c r="BM90" s="217" t="s">
        <v>128</v>
      </c>
    </row>
    <row r="91" s="2" customFormat="1">
      <c r="A91" s="39"/>
      <c r="B91" s="40"/>
      <c r="C91" s="41"/>
      <c r="D91" s="219" t="s">
        <v>129</v>
      </c>
      <c r="E91" s="41"/>
      <c r="F91" s="220" t="s">
        <v>130</v>
      </c>
      <c r="G91" s="41"/>
      <c r="H91" s="41"/>
      <c r="I91" s="221"/>
      <c r="J91" s="41"/>
      <c r="K91" s="41"/>
      <c r="L91" s="45"/>
      <c r="M91" s="222"/>
      <c r="N91" s="223"/>
      <c r="O91" s="86"/>
      <c r="P91" s="86"/>
      <c r="Q91" s="86"/>
      <c r="R91" s="86"/>
      <c r="S91" s="86"/>
      <c r="T91" s="87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129</v>
      </c>
      <c r="AU91" s="18" t="s">
        <v>86</v>
      </c>
    </row>
    <row r="92" s="13" customFormat="1">
      <c r="A92" s="13"/>
      <c r="B92" s="224"/>
      <c r="C92" s="225"/>
      <c r="D92" s="226" t="s">
        <v>131</v>
      </c>
      <c r="E92" s="227" t="s">
        <v>28</v>
      </c>
      <c r="F92" s="228" t="s">
        <v>132</v>
      </c>
      <c r="G92" s="225"/>
      <c r="H92" s="227" t="s">
        <v>28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131</v>
      </c>
      <c r="AU92" s="234" t="s">
        <v>86</v>
      </c>
      <c r="AV92" s="13" t="s">
        <v>84</v>
      </c>
      <c r="AW92" s="13" t="s">
        <v>37</v>
      </c>
      <c r="AX92" s="13" t="s">
        <v>76</v>
      </c>
      <c r="AY92" s="234" t="s">
        <v>120</v>
      </c>
    </row>
    <row r="93" s="14" customFormat="1">
      <c r="A93" s="14"/>
      <c r="B93" s="235"/>
      <c r="C93" s="236"/>
      <c r="D93" s="226" t="s">
        <v>131</v>
      </c>
      <c r="E93" s="237" t="s">
        <v>28</v>
      </c>
      <c r="F93" s="238" t="s">
        <v>133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131</v>
      </c>
      <c r="AU93" s="245" t="s">
        <v>86</v>
      </c>
      <c r="AV93" s="14" t="s">
        <v>86</v>
      </c>
      <c r="AW93" s="14" t="s">
        <v>37</v>
      </c>
      <c r="AX93" s="14" t="s">
        <v>84</v>
      </c>
      <c r="AY93" s="245" t="s">
        <v>120</v>
      </c>
    </row>
    <row r="94" s="2" customFormat="1" ht="62.7" customHeight="1">
      <c r="A94" s="39"/>
      <c r="B94" s="40"/>
      <c r="C94" s="206" t="s">
        <v>86</v>
      </c>
      <c r="D94" s="206" t="s">
        <v>122</v>
      </c>
      <c r="E94" s="207" t="s">
        <v>134</v>
      </c>
      <c r="F94" s="208" t="s">
        <v>135</v>
      </c>
      <c r="G94" s="209" t="s">
        <v>125</v>
      </c>
      <c r="H94" s="210">
        <v>4</v>
      </c>
      <c r="I94" s="211"/>
      <c r="J94" s="212">
        <f>ROUND(I94*H94,2)</f>
        <v>0</v>
      </c>
      <c r="K94" s="208" t="s">
        <v>126</v>
      </c>
      <c r="L94" s="45"/>
      <c r="M94" s="213" t="s">
        <v>28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0.625</v>
      </c>
      <c r="T94" s="216">
        <f>S94*H94</f>
        <v>2.5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127</v>
      </c>
      <c r="AT94" s="217" t="s">
        <v>122</v>
      </c>
      <c r="AU94" s="217" t="s">
        <v>86</v>
      </c>
      <c r="AY94" s="18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127</v>
      </c>
      <c r="BK94" s="218">
        <f>ROUND(I94*H94,2)</f>
        <v>0</v>
      </c>
      <c r="BL94" s="18" t="s">
        <v>127</v>
      </c>
      <c r="BM94" s="217" t="s">
        <v>136</v>
      </c>
    </row>
    <row r="95" s="2" customFormat="1">
      <c r="A95" s="39"/>
      <c r="B95" s="40"/>
      <c r="C95" s="41"/>
      <c r="D95" s="219" t="s">
        <v>129</v>
      </c>
      <c r="E95" s="41"/>
      <c r="F95" s="220" t="s">
        <v>137</v>
      </c>
      <c r="G95" s="41"/>
      <c r="H95" s="41"/>
      <c r="I95" s="221"/>
      <c r="J95" s="41"/>
      <c r="K95" s="41"/>
      <c r="L95" s="45"/>
      <c r="M95" s="222"/>
      <c r="N95" s="223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86</v>
      </c>
    </row>
    <row r="96" s="13" customFormat="1">
      <c r="A96" s="13"/>
      <c r="B96" s="224"/>
      <c r="C96" s="225"/>
      <c r="D96" s="226" t="s">
        <v>131</v>
      </c>
      <c r="E96" s="227" t="s">
        <v>28</v>
      </c>
      <c r="F96" s="228" t="s">
        <v>138</v>
      </c>
      <c r="G96" s="225"/>
      <c r="H96" s="227" t="s">
        <v>28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131</v>
      </c>
      <c r="AU96" s="234" t="s">
        <v>86</v>
      </c>
      <c r="AV96" s="13" t="s">
        <v>84</v>
      </c>
      <c r="AW96" s="13" t="s">
        <v>37</v>
      </c>
      <c r="AX96" s="13" t="s">
        <v>76</v>
      </c>
      <c r="AY96" s="234" t="s">
        <v>120</v>
      </c>
    </row>
    <row r="97" s="14" customFormat="1">
      <c r="A97" s="14"/>
      <c r="B97" s="235"/>
      <c r="C97" s="236"/>
      <c r="D97" s="226" t="s">
        <v>131</v>
      </c>
      <c r="E97" s="237" t="s">
        <v>28</v>
      </c>
      <c r="F97" s="238" t="s">
        <v>139</v>
      </c>
      <c r="G97" s="236"/>
      <c r="H97" s="239">
        <v>4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131</v>
      </c>
      <c r="AU97" s="245" t="s">
        <v>86</v>
      </c>
      <c r="AV97" s="14" t="s">
        <v>86</v>
      </c>
      <c r="AW97" s="14" t="s">
        <v>37</v>
      </c>
      <c r="AX97" s="14" t="s">
        <v>84</v>
      </c>
      <c r="AY97" s="245" t="s">
        <v>120</v>
      </c>
    </row>
    <row r="98" s="2" customFormat="1" ht="49.05" customHeight="1">
      <c r="A98" s="39"/>
      <c r="B98" s="40"/>
      <c r="C98" s="206" t="s">
        <v>140</v>
      </c>
      <c r="D98" s="206" t="s">
        <v>122</v>
      </c>
      <c r="E98" s="207" t="s">
        <v>141</v>
      </c>
      <c r="F98" s="208" t="s">
        <v>142</v>
      </c>
      <c r="G98" s="209" t="s">
        <v>143</v>
      </c>
      <c r="H98" s="210">
        <v>1.2</v>
      </c>
      <c r="I98" s="211"/>
      <c r="J98" s="212">
        <f>ROUND(I98*H98,2)</f>
        <v>0</v>
      </c>
      <c r="K98" s="208" t="s">
        <v>126</v>
      </c>
      <c r="L98" s="45"/>
      <c r="M98" s="213" t="s">
        <v>28</v>
      </c>
      <c r="N98" s="214" t="s">
        <v>49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1.8999999999999999</v>
      </c>
      <c r="T98" s="216">
        <f>S98*H98</f>
        <v>2.2799999999999998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127</v>
      </c>
      <c r="AT98" s="217" t="s">
        <v>122</v>
      </c>
      <c r="AU98" s="217" t="s">
        <v>86</v>
      </c>
      <c r="AY98" s="18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127</v>
      </c>
      <c r="BK98" s="218">
        <f>ROUND(I98*H98,2)</f>
        <v>0</v>
      </c>
      <c r="BL98" s="18" t="s">
        <v>127</v>
      </c>
      <c r="BM98" s="217" t="s">
        <v>144</v>
      </c>
    </row>
    <row r="99" s="2" customFormat="1">
      <c r="A99" s="39"/>
      <c r="B99" s="40"/>
      <c r="C99" s="41"/>
      <c r="D99" s="219" t="s">
        <v>129</v>
      </c>
      <c r="E99" s="41"/>
      <c r="F99" s="220" t="s">
        <v>145</v>
      </c>
      <c r="G99" s="41"/>
      <c r="H99" s="41"/>
      <c r="I99" s="221"/>
      <c r="J99" s="41"/>
      <c r="K99" s="41"/>
      <c r="L99" s="45"/>
      <c r="M99" s="222"/>
      <c r="N99" s="223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86</v>
      </c>
    </row>
    <row r="100" s="13" customFormat="1">
      <c r="A100" s="13"/>
      <c r="B100" s="224"/>
      <c r="C100" s="225"/>
      <c r="D100" s="226" t="s">
        <v>131</v>
      </c>
      <c r="E100" s="227" t="s">
        <v>28</v>
      </c>
      <c r="F100" s="228" t="s">
        <v>146</v>
      </c>
      <c r="G100" s="225"/>
      <c r="H100" s="227" t="s">
        <v>28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131</v>
      </c>
      <c r="AU100" s="234" t="s">
        <v>86</v>
      </c>
      <c r="AV100" s="13" t="s">
        <v>84</v>
      </c>
      <c r="AW100" s="13" t="s">
        <v>37</v>
      </c>
      <c r="AX100" s="13" t="s">
        <v>76</v>
      </c>
      <c r="AY100" s="234" t="s">
        <v>120</v>
      </c>
    </row>
    <row r="101" s="14" customFormat="1">
      <c r="A101" s="14"/>
      <c r="B101" s="235"/>
      <c r="C101" s="236"/>
      <c r="D101" s="226" t="s">
        <v>131</v>
      </c>
      <c r="E101" s="237" t="s">
        <v>28</v>
      </c>
      <c r="F101" s="238" t="s">
        <v>147</v>
      </c>
      <c r="G101" s="236"/>
      <c r="H101" s="239">
        <v>1.2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131</v>
      </c>
      <c r="AU101" s="245" t="s">
        <v>86</v>
      </c>
      <c r="AV101" s="14" t="s">
        <v>86</v>
      </c>
      <c r="AW101" s="14" t="s">
        <v>37</v>
      </c>
      <c r="AX101" s="14" t="s">
        <v>84</v>
      </c>
      <c r="AY101" s="245" t="s">
        <v>120</v>
      </c>
    </row>
    <row r="102" s="2" customFormat="1" ht="37.8" customHeight="1">
      <c r="A102" s="39"/>
      <c r="B102" s="40"/>
      <c r="C102" s="206" t="s">
        <v>127</v>
      </c>
      <c r="D102" s="206" t="s">
        <v>122</v>
      </c>
      <c r="E102" s="207" t="s">
        <v>148</v>
      </c>
      <c r="F102" s="208" t="s">
        <v>149</v>
      </c>
      <c r="G102" s="209" t="s">
        <v>143</v>
      </c>
      <c r="H102" s="210">
        <v>286.39999999999998</v>
      </c>
      <c r="I102" s="211"/>
      <c r="J102" s="212">
        <f>ROUND(I102*H102,2)</f>
        <v>0</v>
      </c>
      <c r="K102" s="208" t="s">
        <v>126</v>
      </c>
      <c r="L102" s="45"/>
      <c r="M102" s="213" t="s">
        <v>28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1.8200000000000001</v>
      </c>
      <c r="T102" s="216">
        <f>S102*H102</f>
        <v>521.24799999999993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127</v>
      </c>
      <c r="AT102" s="217" t="s">
        <v>122</v>
      </c>
      <c r="AU102" s="217" t="s">
        <v>86</v>
      </c>
      <c r="AY102" s="18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127</v>
      </c>
      <c r="BK102" s="218">
        <f>ROUND(I102*H102,2)</f>
        <v>0</v>
      </c>
      <c r="BL102" s="18" t="s">
        <v>127</v>
      </c>
      <c r="BM102" s="217" t="s">
        <v>150</v>
      </c>
    </row>
    <row r="103" s="2" customFormat="1">
      <c r="A103" s="39"/>
      <c r="B103" s="40"/>
      <c r="C103" s="41"/>
      <c r="D103" s="219" t="s">
        <v>129</v>
      </c>
      <c r="E103" s="41"/>
      <c r="F103" s="220" t="s">
        <v>151</v>
      </c>
      <c r="G103" s="41"/>
      <c r="H103" s="41"/>
      <c r="I103" s="221"/>
      <c r="J103" s="41"/>
      <c r="K103" s="41"/>
      <c r="L103" s="45"/>
      <c r="M103" s="222"/>
      <c r="N103" s="223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86</v>
      </c>
    </row>
    <row r="104" s="13" customFormat="1">
      <c r="A104" s="13"/>
      <c r="B104" s="224"/>
      <c r="C104" s="225"/>
      <c r="D104" s="226" t="s">
        <v>131</v>
      </c>
      <c r="E104" s="227" t="s">
        <v>28</v>
      </c>
      <c r="F104" s="228" t="s">
        <v>152</v>
      </c>
      <c r="G104" s="225"/>
      <c r="H104" s="227" t="s">
        <v>28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131</v>
      </c>
      <c r="AU104" s="234" t="s">
        <v>86</v>
      </c>
      <c r="AV104" s="13" t="s">
        <v>84</v>
      </c>
      <c r="AW104" s="13" t="s">
        <v>37</v>
      </c>
      <c r="AX104" s="13" t="s">
        <v>76</v>
      </c>
      <c r="AY104" s="234" t="s">
        <v>120</v>
      </c>
    </row>
    <row r="105" s="14" customFormat="1">
      <c r="A105" s="14"/>
      <c r="B105" s="235"/>
      <c r="C105" s="236"/>
      <c r="D105" s="226" t="s">
        <v>131</v>
      </c>
      <c r="E105" s="237" t="s">
        <v>28</v>
      </c>
      <c r="F105" s="238" t="s">
        <v>153</v>
      </c>
      <c r="G105" s="236"/>
      <c r="H105" s="239">
        <v>286.39999999999998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131</v>
      </c>
      <c r="AU105" s="245" t="s">
        <v>86</v>
      </c>
      <c r="AV105" s="14" t="s">
        <v>86</v>
      </c>
      <c r="AW105" s="14" t="s">
        <v>37</v>
      </c>
      <c r="AX105" s="14" t="s">
        <v>84</v>
      </c>
      <c r="AY105" s="245" t="s">
        <v>120</v>
      </c>
    </row>
    <row r="106" s="2" customFormat="1" ht="37.8" customHeight="1">
      <c r="A106" s="39"/>
      <c r="B106" s="40"/>
      <c r="C106" s="206" t="s">
        <v>154</v>
      </c>
      <c r="D106" s="206" t="s">
        <v>122</v>
      </c>
      <c r="E106" s="207" t="s">
        <v>155</v>
      </c>
      <c r="F106" s="208" t="s">
        <v>156</v>
      </c>
      <c r="G106" s="209" t="s">
        <v>143</v>
      </c>
      <c r="H106" s="210">
        <v>1.2</v>
      </c>
      <c r="I106" s="211"/>
      <c r="J106" s="212">
        <f>ROUND(I106*H106,2)</f>
        <v>0</v>
      </c>
      <c r="K106" s="208" t="s">
        <v>126</v>
      </c>
      <c r="L106" s="45"/>
      <c r="M106" s="213" t="s">
        <v>28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127</v>
      </c>
      <c r="AT106" s="217" t="s">
        <v>122</v>
      </c>
      <c r="AU106" s="217" t="s">
        <v>86</v>
      </c>
      <c r="AY106" s="18" t="s">
        <v>120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127</v>
      </c>
      <c r="BK106" s="218">
        <f>ROUND(I106*H106,2)</f>
        <v>0</v>
      </c>
      <c r="BL106" s="18" t="s">
        <v>127</v>
      </c>
      <c r="BM106" s="217" t="s">
        <v>157</v>
      </c>
    </row>
    <row r="107" s="2" customFormat="1">
      <c r="A107" s="39"/>
      <c r="B107" s="40"/>
      <c r="C107" s="41"/>
      <c r="D107" s="219" t="s">
        <v>129</v>
      </c>
      <c r="E107" s="41"/>
      <c r="F107" s="220" t="s">
        <v>158</v>
      </c>
      <c r="G107" s="41"/>
      <c r="H107" s="41"/>
      <c r="I107" s="221"/>
      <c r="J107" s="41"/>
      <c r="K107" s="41"/>
      <c r="L107" s="45"/>
      <c r="M107" s="222"/>
      <c r="N107" s="223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86</v>
      </c>
    </row>
    <row r="108" s="13" customFormat="1">
      <c r="A108" s="13"/>
      <c r="B108" s="224"/>
      <c r="C108" s="225"/>
      <c r="D108" s="226" t="s">
        <v>131</v>
      </c>
      <c r="E108" s="227" t="s">
        <v>28</v>
      </c>
      <c r="F108" s="228" t="s">
        <v>159</v>
      </c>
      <c r="G108" s="225"/>
      <c r="H108" s="227" t="s">
        <v>28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131</v>
      </c>
      <c r="AU108" s="234" t="s">
        <v>86</v>
      </c>
      <c r="AV108" s="13" t="s">
        <v>84</v>
      </c>
      <c r="AW108" s="13" t="s">
        <v>37</v>
      </c>
      <c r="AX108" s="13" t="s">
        <v>76</v>
      </c>
      <c r="AY108" s="234" t="s">
        <v>120</v>
      </c>
    </row>
    <row r="109" s="14" customFormat="1">
      <c r="A109" s="14"/>
      <c r="B109" s="235"/>
      <c r="C109" s="236"/>
      <c r="D109" s="226" t="s">
        <v>131</v>
      </c>
      <c r="E109" s="237" t="s">
        <v>28</v>
      </c>
      <c r="F109" s="238" t="s">
        <v>147</v>
      </c>
      <c r="G109" s="236"/>
      <c r="H109" s="239">
        <v>1.2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131</v>
      </c>
      <c r="AU109" s="245" t="s">
        <v>86</v>
      </c>
      <c r="AV109" s="14" t="s">
        <v>86</v>
      </c>
      <c r="AW109" s="14" t="s">
        <v>37</v>
      </c>
      <c r="AX109" s="14" t="s">
        <v>84</v>
      </c>
      <c r="AY109" s="245" t="s">
        <v>120</v>
      </c>
    </row>
    <row r="110" s="2" customFormat="1" ht="33" customHeight="1">
      <c r="A110" s="39"/>
      <c r="B110" s="40"/>
      <c r="C110" s="206" t="s">
        <v>160</v>
      </c>
      <c r="D110" s="206" t="s">
        <v>122</v>
      </c>
      <c r="E110" s="207" t="s">
        <v>161</v>
      </c>
      <c r="F110" s="208" t="s">
        <v>162</v>
      </c>
      <c r="G110" s="209" t="s">
        <v>125</v>
      </c>
      <c r="H110" s="210">
        <v>1</v>
      </c>
      <c r="I110" s="211"/>
      <c r="J110" s="212">
        <f>ROUND(I110*H110,2)</f>
        <v>0</v>
      </c>
      <c r="K110" s="208" t="s">
        <v>126</v>
      </c>
      <c r="L110" s="45"/>
      <c r="M110" s="213" t="s">
        <v>28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127</v>
      </c>
      <c r="AT110" s="217" t="s">
        <v>122</v>
      </c>
      <c r="AU110" s="217" t="s">
        <v>86</v>
      </c>
      <c r="AY110" s="18" t="s">
        <v>120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127</v>
      </c>
      <c r="BK110" s="218">
        <f>ROUND(I110*H110,2)</f>
        <v>0</v>
      </c>
      <c r="BL110" s="18" t="s">
        <v>127</v>
      </c>
      <c r="BM110" s="217" t="s">
        <v>163</v>
      </c>
    </row>
    <row r="111" s="2" customFormat="1">
      <c r="A111" s="39"/>
      <c r="B111" s="40"/>
      <c r="C111" s="41"/>
      <c r="D111" s="219" t="s">
        <v>129</v>
      </c>
      <c r="E111" s="41"/>
      <c r="F111" s="220" t="s">
        <v>164</v>
      </c>
      <c r="G111" s="41"/>
      <c r="H111" s="41"/>
      <c r="I111" s="221"/>
      <c r="J111" s="41"/>
      <c r="K111" s="41"/>
      <c r="L111" s="45"/>
      <c r="M111" s="222"/>
      <c r="N111" s="223"/>
      <c r="O111" s="86"/>
      <c r="P111" s="86"/>
      <c r="Q111" s="86"/>
      <c r="R111" s="86"/>
      <c r="S111" s="86"/>
      <c r="T111" s="87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129</v>
      </c>
      <c r="AU111" s="18" t="s">
        <v>86</v>
      </c>
    </row>
    <row r="112" s="13" customFormat="1">
      <c r="A112" s="13"/>
      <c r="B112" s="224"/>
      <c r="C112" s="225"/>
      <c r="D112" s="226" t="s">
        <v>131</v>
      </c>
      <c r="E112" s="227" t="s">
        <v>28</v>
      </c>
      <c r="F112" s="228" t="s">
        <v>165</v>
      </c>
      <c r="G112" s="225"/>
      <c r="H112" s="227" t="s">
        <v>28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131</v>
      </c>
      <c r="AU112" s="234" t="s">
        <v>86</v>
      </c>
      <c r="AV112" s="13" t="s">
        <v>84</v>
      </c>
      <c r="AW112" s="13" t="s">
        <v>37</v>
      </c>
      <c r="AX112" s="13" t="s">
        <v>76</v>
      </c>
      <c r="AY112" s="234" t="s">
        <v>120</v>
      </c>
    </row>
    <row r="113" s="14" customFormat="1">
      <c r="A113" s="14"/>
      <c r="B113" s="235"/>
      <c r="C113" s="236"/>
      <c r="D113" s="226" t="s">
        <v>131</v>
      </c>
      <c r="E113" s="237" t="s">
        <v>28</v>
      </c>
      <c r="F113" s="238" t="s">
        <v>133</v>
      </c>
      <c r="G113" s="236"/>
      <c r="H113" s="239">
        <v>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131</v>
      </c>
      <c r="AU113" s="245" t="s">
        <v>86</v>
      </c>
      <c r="AV113" s="14" t="s">
        <v>86</v>
      </c>
      <c r="AW113" s="14" t="s">
        <v>37</v>
      </c>
      <c r="AX113" s="14" t="s">
        <v>84</v>
      </c>
      <c r="AY113" s="245" t="s">
        <v>120</v>
      </c>
    </row>
    <row r="114" s="2" customFormat="1" ht="55.5" customHeight="1">
      <c r="A114" s="39"/>
      <c r="B114" s="40"/>
      <c r="C114" s="206" t="s">
        <v>166</v>
      </c>
      <c r="D114" s="206" t="s">
        <v>122</v>
      </c>
      <c r="E114" s="207" t="s">
        <v>167</v>
      </c>
      <c r="F114" s="208" t="s">
        <v>168</v>
      </c>
      <c r="G114" s="209" t="s">
        <v>143</v>
      </c>
      <c r="H114" s="210">
        <v>1</v>
      </c>
      <c r="I114" s="211"/>
      <c r="J114" s="212">
        <f>ROUND(I114*H114,2)</f>
        <v>0</v>
      </c>
      <c r="K114" s="208" t="s">
        <v>126</v>
      </c>
      <c r="L114" s="45"/>
      <c r="M114" s="213" t="s">
        <v>28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2.2000000000000002</v>
      </c>
      <c r="T114" s="216">
        <f>S114*H114</f>
        <v>2.2000000000000002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127</v>
      </c>
      <c r="AT114" s="217" t="s">
        <v>122</v>
      </c>
      <c r="AU114" s="217" t="s">
        <v>86</v>
      </c>
      <c r="AY114" s="18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127</v>
      </c>
      <c r="BK114" s="218">
        <f>ROUND(I114*H114,2)</f>
        <v>0</v>
      </c>
      <c r="BL114" s="18" t="s">
        <v>127</v>
      </c>
      <c r="BM114" s="217" t="s">
        <v>169</v>
      </c>
    </row>
    <row r="115" s="2" customFormat="1">
      <c r="A115" s="39"/>
      <c r="B115" s="40"/>
      <c r="C115" s="41"/>
      <c r="D115" s="219" t="s">
        <v>129</v>
      </c>
      <c r="E115" s="41"/>
      <c r="F115" s="220" t="s">
        <v>170</v>
      </c>
      <c r="G115" s="41"/>
      <c r="H115" s="41"/>
      <c r="I115" s="221"/>
      <c r="J115" s="41"/>
      <c r="K115" s="41"/>
      <c r="L115" s="45"/>
      <c r="M115" s="222"/>
      <c r="N115" s="223"/>
      <c r="O115" s="86"/>
      <c r="P115" s="86"/>
      <c r="Q115" s="86"/>
      <c r="R115" s="86"/>
      <c r="S115" s="86"/>
      <c r="T115" s="87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86</v>
      </c>
    </row>
    <row r="116" s="13" customFormat="1">
      <c r="A116" s="13"/>
      <c r="B116" s="224"/>
      <c r="C116" s="225"/>
      <c r="D116" s="226" t="s">
        <v>131</v>
      </c>
      <c r="E116" s="227" t="s">
        <v>28</v>
      </c>
      <c r="F116" s="228" t="s">
        <v>171</v>
      </c>
      <c r="G116" s="225"/>
      <c r="H116" s="227" t="s">
        <v>28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131</v>
      </c>
      <c r="AU116" s="234" t="s">
        <v>86</v>
      </c>
      <c r="AV116" s="13" t="s">
        <v>84</v>
      </c>
      <c r="AW116" s="13" t="s">
        <v>37</v>
      </c>
      <c r="AX116" s="13" t="s">
        <v>76</v>
      </c>
      <c r="AY116" s="234" t="s">
        <v>120</v>
      </c>
    </row>
    <row r="117" s="14" customFormat="1">
      <c r="A117" s="14"/>
      <c r="B117" s="235"/>
      <c r="C117" s="236"/>
      <c r="D117" s="226" t="s">
        <v>131</v>
      </c>
      <c r="E117" s="237" t="s">
        <v>28</v>
      </c>
      <c r="F117" s="238" t="s">
        <v>172</v>
      </c>
      <c r="G117" s="236"/>
      <c r="H117" s="239">
        <v>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131</v>
      </c>
      <c r="AU117" s="245" t="s">
        <v>86</v>
      </c>
      <c r="AV117" s="14" t="s">
        <v>86</v>
      </c>
      <c r="AW117" s="14" t="s">
        <v>37</v>
      </c>
      <c r="AX117" s="14" t="s">
        <v>84</v>
      </c>
      <c r="AY117" s="245" t="s">
        <v>120</v>
      </c>
    </row>
    <row r="118" s="2" customFormat="1" ht="49.05" customHeight="1">
      <c r="A118" s="39"/>
      <c r="B118" s="40"/>
      <c r="C118" s="206" t="s">
        <v>173</v>
      </c>
      <c r="D118" s="206" t="s">
        <v>122</v>
      </c>
      <c r="E118" s="207" t="s">
        <v>174</v>
      </c>
      <c r="F118" s="208" t="s">
        <v>175</v>
      </c>
      <c r="G118" s="209" t="s">
        <v>143</v>
      </c>
      <c r="H118" s="210">
        <v>178.65000000000001</v>
      </c>
      <c r="I118" s="211"/>
      <c r="J118" s="212">
        <f>ROUND(I118*H118,2)</f>
        <v>0</v>
      </c>
      <c r="K118" s="208" t="s">
        <v>126</v>
      </c>
      <c r="L118" s="45"/>
      <c r="M118" s="213" t="s">
        <v>28</v>
      </c>
      <c r="N118" s="214" t="s">
        <v>49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127</v>
      </c>
      <c r="AT118" s="217" t="s">
        <v>122</v>
      </c>
      <c r="AU118" s="217" t="s">
        <v>86</v>
      </c>
      <c r="AY118" s="18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127</v>
      </c>
      <c r="BK118" s="218">
        <f>ROUND(I118*H118,2)</f>
        <v>0</v>
      </c>
      <c r="BL118" s="18" t="s">
        <v>127</v>
      </c>
      <c r="BM118" s="217" t="s">
        <v>176</v>
      </c>
    </row>
    <row r="119" s="2" customFormat="1">
      <c r="A119" s="39"/>
      <c r="B119" s="40"/>
      <c r="C119" s="41"/>
      <c r="D119" s="219" t="s">
        <v>129</v>
      </c>
      <c r="E119" s="41"/>
      <c r="F119" s="220" t="s">
        <v>177</v>
      </c>
      <c r="G119" s="41"/>
      <c r="H119" s="41"/>
      <c r="I119" s="221"/>
      <c r="J119" s="41"/>
      <c r="K119" s="41"/>
      <c r="L119" s="45"/>
      <c r="M119" s="222"/>
      <c r="N119" s="223"/>
      <c r="O119" s="86"/>
      <c r="P119" s="86"/>
      <c r="Q119" s="86"/>
      <c r="R119" s="86"/>
      <c r="S119" s="86"/>
      <c r="T119" s="87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129</v>
      </c>
      <c r="AU119" s="18" t="s">
        <v>86</v>
      </c>
    </row>
    <row r="120" s="13" customFormat="1">
      <c r="A120" s="13"/>
      <c r="B120" s="224"/>
      <c r="C120" s="225"/>
      <c r="D120" s="226" t="s">
        <v>131</v>
      </c>
      <c r="E120" s="227" t="s">
        <v>28</v>
      </c>
      <c r="F120" s="228" t="s">
        <v>178</v>
      </c>
      <c r="G120" s="225"/>
      <c r="H120" s="227" t="s">
        <v>28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131</v>
      </c>
      <c r="AU120" s="234" t="s">
        <v>86</v>
      </c>
      <c r="AV120" s="13" t="s">
        <v>84</v>
      </c>
      <c r="AW120" s="13" t="s">
        <v>37</v>
      </c>
      <c r="AX120" s="13" t="s">
        <v>76</v>
      </c>
      <c r="AY120" s="234" t="s">
        <v>120</v>
      </c>
    </row>
    <row r="121" s="13" customFormat="1">
      <c r="A121" s="13"/>
      <c r="B121" s="224"/>
      <c r="C121" s="225"/>
      <c r="D121" s="226" t="s">
        <v>131</v>
      </c>
      <c r="E121" s="227" t="s">
        <v>28</v>
      </c>
      <c r="F121" s="228" t="s">
        <v>179</v>
      </c>
      <c r="G121" s="225"/>
      <c r="H121" s="227" t="s">
        <v>28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131</v>
      </c>
      <c r="AU121" s="234" t="s">
        <v>86</v>
      </c>
      <c r="AV121" s="13" t="s">
        <v>84</v>
      </c>
      <c r="AW121" s="13" t="s">
        <v>37</v>
      </c>
      <c r="AX121" s="13" t="s">
        <v>76</v>
      </c>
      <c r="AY121" s="234" t="s">
        <v>120</v>
      </c>
    </row>
    <row r="122" s="14" customFormat="1">
      <c r="A122" s="14"/>
      <c r="B122" s="235"/>
      <c r="C122" s="236"/>
      <c r="D122" s="226" t="s">
        <v>131</v>
      </c>
      <c r="E122" s="237" t="s">
        <v>28</v>
      </c>
      <c r="F122" s="238" t="s">
        <v>180</v>
      </c>
      <c r="G122" s="236"/>
      <c r="H122" s="239">
        <v>1.5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131</v>
      </c>
      <c r="AU122" s="245" t="s">
        <v>86</v>
      </c>
      <c r="AV122" s="14" t="s">
        <v>86</v>
      </c>
      <c r="AW122" s="14" t="s">
        <v>37</v>
      </c>
      <c r="AX122" s="14" t="s">
        <v>76</v>
      </c>
      <c r="AY122" s="245" t="s">
        <v>120</v>
      </c>
    </row>
    <row r="123" s="13" customFormat="1">
      <c r="A123" s="13"/>
      <c r="B123" s="224"/>
      <c r="C123" s="225"/>
      <c r="D123" s="226" t="s">
        <v>131</v>
      </c>
      <c r="E123" s="227" t="s">
        <v>28</v>
      </c>
      <c r="F123" s="228" t="s">
        <v>181</v>
      </c>
      <c r="G123" s="225"/>
      <c r="H123" s="227" t="s">
        <v>28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131</v>
      </c>
      <c r="AU123" s="234" t="s">
        <v>86</v>
      </c>
      <c r="AV123" s="13" t="s">
        <v>84</v>
      </c>
      <c r="AW123" s="13" t="s">
        <v>37</v>
      </c>
      <c r="AX123" s="13" t="s">
        <v>76</v>
      </c>
      <c r="AY123" s="234" t="s">
        <v>120</v>
      </c>
    </row>
    <row r="124" s="14" customFormat="1">
      <c r="A124" s="14"/>
      <c r="B124" s="235"/>
      <c r="C124" s="236"/>
      <c r="D124" s="226" t="s">
        <v>131</v>
      </c>
      <c r="E124" s="237" t="s">
        <v>28</v>
      </c>
      <c r="F124" s="238" t="s">
        <v>182</v>
      </c>
      <c r="G124" s="236"/>
      <c r="H124" s="239">
        <v>2.1499999999999999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131</v>
      </c>
      <c r="AU124" s="245" t="s">
        <v>86</v>
      </c>
      <c r="AV124" s="14" t="s">
        <v>86</v>
      </c>
      <c r="AW124" s="14" t="s">
        <v>37</v>
      </c>
      <c r="AX124" s="14" t="s">
        <v>76</v>
      </c>
      <c r="AY124" s="245" t="s">
        <v>120</v>
      </c>
    </row>
    <row r="125" s="13" customFormat="1">
      <c r="A125" s="13"/>
      <c r="B125" s="224"/>
      <c r="C125" s="225"/>
      <c r="D125" s="226" t="s">
        <v>131</v>
      </c>
      <c r="E125" s="227" t="s">
        <v>28</v>
      </c>
      <c r="F125" s="228" t="s">
        <v>183</v>
      </c>
      <c r="G125" s="225"/>
      <c r="H125" s="227" t="s">
        <v>28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131</v>
      </c>
      <c r="AU125" s="234" t="s">
        <v>86</v>
      </c>
      <c r="AV125" s="13" t="s">
        <v>84</v>
      </c>
      <c r="AW125" s="13" t="s">
        <v>37</v>
      </c>
      <c r="AX125" s="13" t="s">
        <v>76</v>
      </c>
      <c r="AY125" s="234" t="s">
        <v>120</v>
      </c>
    </row>
    <row r="126" s="14" customFormat="1">
      <c r="A126" s="14"/>
      <c r="B126" s="235"/>
      <c r="C126" s="236"/>
      <c r="D126" s="226" t="s">
        <v>131</v>
      </c>
      <c r="E126" s="237" t="s">
        <v>28</v>
      </c>
      <c r="F126" s="238" t="s">
        <v>184</v>
      </c>
      <c r="G126" s="236"/>
      <c r="H126" s="239">
        <v>125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131</v>
      </c>
      <c r="AU126" s="245" t="s">
        <v>86</v>
      </c>
      <c r="AV126" s="14" t="s">
        <v>86</v>
      </c>
      <c r="AW126" s="14" t="s">
        <v>37</v>
      </c>
      <c r="AX126" s="14" t="s">
        <v>76</v>
      </c>
      <c r="AY126" s="245" t="s">
        <v>120</v>
      </c>
    </row>
    <row r="127" s="13" customFormat="1">
      <c r="A127" s="13"/>
      <c r="B127" s="224"/>
      <c r="C127" s="225"/>
      <c r="D127" s="226" t="s">
        <v>131</v>
      </c>
      <c r="E127" s="227" t="s">
        <v>28</v>
      </c>
      <c r="F127" s="228" t="s">
        <v>185</v>
      </c>
      <c r="G127" s="225"/>
      <c r="H127" s="227" t="s">
        <v>28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131</v>
      </c>
      <c r="AU127" s="234" t="s">
        <v>86</v>
      </c>
      <c r="AV127" s="13" t="s">
        <v>84</v>
      </c>
      <c r="AW127" s="13" t="s">
        <v>37</v>
      </c>
      <c r="AX127" s="13" t="s">
        <v>76</v>
      </c>
      <c r="AY127" s="234" t="s">
        <v>120</v>
      </c>
    </row>
    <row r="128" s="14" customFormat="1">
      <c r="A128" s="14"/>
      <c r="B128" s="235"/>
      <c r="C128" s="236"/>
      <c r="D128" s="226" t="s">
        <v>131</v>
      </c>
      <c r="E128" s="237" t="s">
        <v>28</v>
      </c>
      <c r="F128" s="238" t="s">
        <v>186</v>
      </c>
      <c r="G128" s="236"/>
      <c r="H128" s="239">
        <v>50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131</v>
      </c>
      <c r="AU128" s="245" t="s">
        <v>86</v>
      </c>
      <c r="AV128" s="14" t="s">
        <v>86</v>
      </c>
      <c r="AW128" s="14" t="s">
        <v>37</v>
      </c>
      <c r="AX128" s="14" t="s">
        <v>76</v>
      </c>
      <c r="AY128" s="245" t="s">
        <v>120</v>
      </c>
    </row>
    <row r="129" s="15" customFormat="1">
      <c r="A129" s="15"/>
      <c r="B129" s="246"/>
      <c r="C129" s="247"/>
      <c r="D129" s="226" t="s">
        <v>131</v>
      </c>
      <c r="E129" s="248" t="s">
        <v>28</v>
      </c>
      <c r="F129" s="249" t="s">
        <v>187</v>
      </c>
      <c r="G129" s="247"/>
      <c r="H129" s="250">
        <v>178.65000000000001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131</v>
      </c>
      <c r="AU129" s="256" t="s">
        <v>86</v>
      </c>
      <c r="AV129" s="15" t="s">
        <v>127</v>
      </c>
      <c r="AW129" s="15" t="s">
        <v>37</v>
      </c>
      <c r="AX129" s="15" t="s">
        <v>84</v>
      </c>
      <c r="AY129" s="256" t="s">
        <v>120</v>
      </c>
    </row>
    <row r="130" s="2" customFormat="1" ht="55.5" customHeight="1">
      <c r="A130" s="39"/>
      <c r="B130" s="40"/>
      <c r="C130" s="206" t="s">
        <v>188</v>
      </c>
      <c r="D130" s="206" t="s">
        <v>122</v>
      </c>
      <c r="E130" s="207" t="s">
        <v>189</v>
      </c>
      <c r="F130" s="208" t="s">
        <v>190</v>
      </c>
      <c r="G130" s="209" t="s">
        <v>143</v>
      </c>
      <c r="H130" s="210">
        <v>178.65000000000001</v>
      </c>
      <c r="I130" s="211"/>
      <c r="J130" s="212">
        <f>ROUND(I130*H130,2)</f>
        <v>0</v>
      </c>
      <c r="K130" s="208" t="s">
        <v>126</v>
      </c>
      <c r="L130" s="45"/>
      <c r="M130" s="213" t="s">
        <v>28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127</v>
      </c>
      <c r="AT130" s="217" t="s">
        <v>122</v>
      </c>
      <c r="AU130" s="217" t="s">
        <v>86</v>
      </c>
      <c r="AY130" s="18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127</v>
      </c>
      <c r="BK130" s="218">
        <f>ROUND(I130*H130,2)</f>
        <v>0</v>
      </c>
      <c r="BL130" s="18" t="s">
        <v>127</v>
      </c>
      <c r="BM130" s="217" t="s">
        <v>191</v>
      </c>
    </row>
    <row r="131" s="2" customFormat="1">
      <c r="A131" s="39"/>
      <c r="B131" s="40"/>
      <c r="C131" s="41"/>
      <c r="D131" s="219" t="s">
        <v>129</v>
      </c>
      <c r="E131" s="41"/>
      <c r="F131" s="220" t="s">
        <v>192</v>
      </c>
      <c r="G131" s="41"/>
      <c r="H131" s="41"/>
      <c r="I131" s="221"/>
      <c r="J131" s="41"/>
      <c r="K131" s="41"/>
      <c r="L131" s="45"/>
      <c r="M131" s="222"/>
      <c r="N131" s="223"/>
      <c r="O131" s="86"/>
      <c r="P131" s="86"/>
      <c r="Q131" s="86"/>
      <c r="R131" s="86"/>
      <c r="S131" s="86"/>
      <c r="T131" s="87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129</v>
      </c>
      <c r="AU131" s="18" t="s">
        <v>86</v>
      </c>
    </row>
    <row r="132" s="13" customFormat="1">
      <c r="A132" s="13"/>
      <c r="B132" s="224"/>
      <c r="C132" s="225"/>
      <c r="D132" s="226" t="s">
        <v>131</v>
      </c>
      <c r="E132" s="227" t="s">
        <v>28</v>
      </c>
      <c r="F132" s="228" t="s">
        <v>193</v>
      </c>
      <c r="G132" s="225"/>
      <c r="H132" s="227" t="s">
        <v>28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131</v>
      </c>
      <c r="AU132" s="234" t="s">
        <v>86</v>
      </c>
      <c r="AV132" s="13" t="s">
        <v>84</v>
      </c>
      <c r="AW132" s="13" t="s">
        <v>37</v>
      </c>
      <c r="AX132" s="13" t="s">
        <v>76</v>
      </c>
      <c r="AY132" s="234" t="s">
        <v>120</v>
      </c>
    </row>
    <row r="133" s="13" customFormat="1">
      <c r="A133" s="13"/>
      <c r="B133" s="224"/>
      <c r="C133" s="225"/>
      <c r="D133" s="226" t="s">
        <v>131</v>
      </c>
      <c r="E133" s="227" t="s">
        <v>28</v>
      </c>
      <c r="F133" s="228" t="s">
        <v>179</v>
      </c>
      <c r="G133" s="225"/>
      <c r="H133" s="227" t="s">
        <v>28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131</v>
      </c>
      <c r="AU133" s="234" t="s">
        <v>86</v>
      </c>
      <c r="AV133" s="13" t="s">
        <v>84</v>
      </c>
      <c r="AW133" s="13" t="s">
        <v>37</v>
      </c>
      <c r="AX133" s="13" t="s">
        <v>76</v>
      </c>
      <c r="AY133" s="234" t="s">
        <v>120</v>
      </c>
    </row>
    <row r="134" s="14" customFormat="1">
      <c r="A134" s="14"/>
      <c r="B134" s="235"/>
      <c r="C134" s="236"/>
      <c r="D134" s="226" t="s">
        <v>131</v>
      </c>
      <c r="E134" s="237" t="s">
        <v>28</v>
      </c>
      <c r="F134" s="238" t="s">
        <v>180</v>
      </c>
      <c r="G134" s="236"/>
      <c r="H134" s="239">
        <v>1.5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131</v>
      </c>
      <c r="AU134" s="245" t="s">
        <v>86</v>
      </c>
      <c r="AV134" s="14" t="s">
        <v>86</v>
      </c>
      <c r="AW134" s="14" t="s">
        <v>37</v>
      </c>
      <c r="AX134" s="14" t="s">
        <v>76</v>
      </c>
      <c r="AY134" s="245" t="s">
        <v>120</v>
      </c>
    </row>
    <row r="135" s="13" customFormat="1">
      <c r="A135" s="13"/>
      <c r="B135" s="224"/>
      <c r="C135" s="225"/>
      <c r="D135" s="226" t="s">
        <v>131</v>
      </c>
      <c r="E135" s="227" t="s">
        <v>28</v>
      </c>
      <c r="F135" s="228" t="s">
        <v>181</v>
      </c>
      <c r="G135" s="225"/>
      <c r="H135" s="227" t="s">
        <v>28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131</v>
      </c>
      <c r="AU135" s="234" t="s">
        <v>86</v>
      </c>
      <c r="AV135" s="13" t="s">
        <v>84</v>
      </c>
      <c r="AW135" s="13" t="s">
        <v>37</v>
      </c>
      <c r="AX135" s="13" t="s">
        <v>76</v>
      </c>
      <c r="AY135" s="234" t="s">
        <v>120</v>
      </c>
    </row>
    <row r="136" s="14" customFormat="1">
      <c r="A136" s="14"/>
      <c r="B136" s="235"/>
      <c r="C136" s="236"/>
      <c r="D136" s="226" t="s">
        <v>131</v>
      </c>
      <c r="E136" s="237" t="s">
        <v>28</v>
      </c>
      <c r="F136" s="238" t="s">
        <v>182</v>
      </c>
      <c r="G136" s="236"/>
      <c r="H136" s="239">
        <v>2.1499999999999999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131</v>
      </c>
      <c r="AU136" s="245" t="s">
        <v>86</v>
      </c>
      <c r="AV136" s="14" t="s">
        <v>86</v>
      </c>
      <c r="AW136" s="14" t="s">
        <v>37</v>
      </c>
      <c r="AX136" s="14" t="s">
        <v>76</v>
      </c>
      <c r="AY136" s="245" t="s">
        <v>120</v>
      </c>
    </row>
    <row r="137" s="13" customFormat="1">
      <c r="A137" s="13"/>
      <c r="B137" s="224"/>
      <c r="C137" s="225"/>
      <c r="D137" s="226" t="s">
        <v>131</v>
      </c>
      <c r="E137" s="227" t="s">
        <v>28</v>
      </c>
      <c r="F137" s="228" t="s">
        <v>194</v>
      </c>
      <c r="G137" s="225"/>
      <c r="H137" s="227" t="s">
        <v>28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131</v>
      </c>
      <c r="AU137" s="234" t="s">
        <v>86</v>
      </c>
      <c r="AV137" s="13" t="s">
        <v>84</v>
      </c>
      <c r="AW137" s="13" t="s">
        <v>37</v>
      </c>
      <c r="AX137" s="13" t="s">
        <v>76</v>
      </c>
      <c r="AY137" s="234" t="s">
        <v>120</v>
      </c>
    </row>
    <row r="138" s="14" customFormat="1">
      <c r="A138" s="14"/>
      <c r="B138" s="235"/>
      <c r="C138" s="236"/>
      <c r="D138" s="226" t="s">
        <v>131</v>
      </c>
      <c r="E138" s="237" t="s">
        <v>28</v>
      </c>
      <c r="F138" s="238" t="s">
        <v>184</v>
      </c>
      <c r="G138" s="236"/>
      <c r="H138" s="239">
        <v>125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131</v>
      </c>
      <c r="AU138" s="245" t="s">
        <v>86</v>
      </c>
      <c r="AV138" s="14" t="s">
        <v>86</v>
      </c>
      <c r="AW138" s="14" t="s">
        <v>37</v>
      </c>
      <c r="AX138" s="14" t="s">
        <v>76</v>
      </c>
      <c r="AY138" s="245" t="s">
        <v>120</v>
      </c>
    </row>
    <row r="139" s="13" customFormat="1">
      <c r="A139" s="13"/>
      <c r="B139" s="224"/>
      <c r="C139" s="225"/>
      <c r="D139" s="226" t="s">
        <v>131</v>
      </c>
      <c r="E139" s="227" t="s">
        <v>28</v>
      </c>
      <c r="F139" s="228" t="s">
        <v>185</v>
      </c>
      <c r="G139" s="225"/>
      <c r="H139" s="227" t="s">
        <v>28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131</v>
      </c>
      <c r="AU139" s="234" t="s">
        <v>86</v>
      </c>
      <c r="AV139" s="13" t="s">
        <v>84</v>
      </c>
      <c r="AW139" s="13" t="s">
        <v>37</v>
      </c>
      <c r="AX139" s="13" t="s">
        <v>76</v>
      </c>
      <c r="AY139" s="234" t="s">
        <v>120</v>
      </c>
    </row>
    <row r="140" s="14" customFormat="1">
      <c r="A140" s="14"/>
      <c r="B140" s="235"/>
      <c r="C140" s="236"/>
      <c r="D140" s="226" t="s">
        <v>131</v>
      </c>
      <c r="E140" s="237" t="s">
        <v>28</v>
      </c>
      <c r="F140" s="238" t="s">
        <v>186</v>
      </c>
      <c r="G140" s="236"/>
      <c r="H140" s="239">
        <v>50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131</v>
      </c>
      <c r="AU140" s="245" t="s">
        <v>86</v>
      </c>
      <c r="AV140" s="14" t="s">
        <v>86</v>
      </c>
      <c r="AW140" s="14" t="s">
        <v>37</v>
      </c>
      <c r="AX140" s="14" t="s">
        <v>76</v>
      </c>
      <c r="AY140" s="245" t="s">
        <v>120</v>
      </c>
    </row>
    <row r="141" s="15" customFormat="1">
      <c r="A141" s="15"/>
      <c r="B141" s="246"/>
      <c r="C141" s="247"/>
      <c r="D141" s="226" t="s">
        <v>131</v>
      </c>
      <c r="E141" s="248" t="s">
        <v>28</v>
      </c>
      <c r="F141" s="249" t="s">
        <v>187</v>
      </c>
      <c r="G141" s="247"/>
      <c r="H141" s="250">
        <v>178.65000000000001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131</v>
      </c>
      <c r="AU141" s="256" t="s">
        <v>86</v>
      </c>
      <c r="AV141" s="15" t="s">
        <v>127</v>
      </c>
      <c r="AW141" s="15" t="s">
        <v>37</v>
      </c>
      <c r="AX141" s="15" t="s">
        <v>84</v>
      </c>
      <c r="AY141" s="256" t="s">
        <v>120</v>
      </c>
    </row>
    <row r="142" s="2" customFormat="1" ht="44.25" customHeight="1">
      <c r="A142" s="39"/>
      <c r="B142" s="40"/>
      <c r="C142" s="206" t="s">
        <v>195</v>
      </c>
      <c r="D142" s="206" t="s">
        <v>122</v>
      </c>
      <c r="E142" s="207" t="s">
        <v>196</v>
      </c>
      <c r="F142" s="208" t="s">
        <v>197</v>
      </c>
      <c r="G142" s="209" t="s">
        <v>143</v>
      </c>
      <c r="H142" s="210">
        <v>178.65000000000001</v>
      </c>
      <c r="I142" s="211"/>
      <c r="J142" s="212">
        <f>ROUND(I142*H142,2)</f>
        <v>0</v>
      </c>
      <c r="K142" s="208" t="s">
        <v>126</v>
      </c>
      <c r="L142" s="45"/>
      <c r="M142" s="213" t="s">
        <v>28</v>
      </c>
      <c r="N142" s="214" t="s">
        <v>49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127</v>
      </c>
      <c r="AT142" s="217" t="s">
        <v>122</v>
      </c>
      <c r="AU142" s="217" t="s">
        <v>86</v>
      </c>
      <c r="AY142" s="18" t="s">
        <v>120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127</v>
      </c>
      <c r="BK142" s="218">
        <f>ROUND(I142*H142,2)</f>
        <v>0</v>
      </c>
      <c r="BL142" s="18" t="s">
        <v>127</v>
      </c>
      <c r="BM142" s="217" t="s">
        <v>198</v>
      </c>
    </row>
    <row r="143" s="2" customFormat="1">
      <c r="A143" s="39"/>
      <c r="B143" s="40"/>
      <c r="C143" s="41"/>
      <c r="D143" s="219" t="s">
        <v>129</v>
      </c>
      <c r="E143" s="41"/>
      <c r="F143" s="220" t="s">
        <v>199</v>
      </c>
      <c r="G143" s="41"/>
      <c r="H143" s="41"/>
      <c r="I143" s="221"/>
      <c r="J143" s="41"/>
      <c r="K143" s="41"/>
      <c r="L143" s="45"/>
      <c r="M143" s="222"/>
      <c r="N143" s="223"/>
      <c r="O143" s="86"/>
      <c r="P143" s="86"/>
      <c r="Q143" s="86"/>
      <c r="R143" s="86"/>
      <c r="S143" s="86"/>
      <c r="T143" s="87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129</v>
      </c>
      <c r="AU143" s="18" t="s">
        <v>86</v>
      </c>
    </row>
    <row r="144" s="13" customFormat="1">
      <c r="A144" s="13"/>
      <c r="B144" s="224"/>
      <c r="C144" s="225"/>
      <c r="D144" s="226" t="s">
        <v>131</v>
      </c>
      <c r="E144" s="227" t="s">
        <v>28</v>
      </c>
      <c r="F144" s="228" t="s">
        <v>200</v>
      </c>
      <c r="G144" s="225"/>
      <c r="H144" s="227" t="s">
        <v>28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131</v>
      </c>
      <c r="AU144" s="234" t="s">
        <v>86</v>
      </c>
      <c r="AV144" s="13" t="s">
        <v>84</v>
      </c>
      <c r="AW144" s="13" t="s">
        <v>37</v>
      </c>
      <c r="AX144" s="13" t="s">
        <v>76</v>
      </c>
      <c r="AY144" s="234" t="s">
        <v>120</v>
      </c>
    </row>
    <row r="145" s="13" customFormat="1">
      <c r="A145" s="13"/>
      <c r="B145" s="224"/>
      <c r="C145" s="225"/>
      <c r="D145" s="226" t="s">
        <v>131</v>
      </c>
      <c r="E145" s="227" t="s">
        <v>28</v>
      </c>
      <c r="F145" s="228" t="s">
        <v>179</v>
      </c>
      <c r="G145" s="225"/>
      <c r="H145" s="227" t="s">
        <v>28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131</v>
      </c>
      <c r="AU145" s="234" t="s">
        <v>86</v>
      </c>
      <c r="AV145" s="13" t="s">
        <v>84</v>
      </c>
      <c r="AW145" s="13" t="s">
        <v>37</v>
      </c>
      <c r="AX145" s="13" t="s">
        <v>76</v>
      </c>
      <c r="AY145" s="234" t="s">
        <v>120</v>
      </c>
    </row>
    <row r="146" s="14" customFormat="1">
      <c r="A146" s="14"/>
      <c r="B146" s="235"/>
      <c r="C146" s="236"/>
      <c r="D146" s="226" t="s">
        <v>131</v>
      </c>
      <c r="E146" s="237" t="s">
        <v>28</v>
      </c>
      <c r="F146" s="238" t="s">
        <v>180</v>
      </c>
      <c r="G146" s="236"/>
      <c r="H146" s="239">
        <v>1.5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131</v>
      </c>
      <c r="AU146" s="245" t="s">
        <v>86</v>
      </c>
      <c r="AV146" s="14" t="s">
        <v>86</v>
      </c>
      <c r="AW146" s="14" t="s">
        <v>37</v>
      </c>
      <c r="AX146" s="14" t="s">
        <v>76</v>
      </c>
      <c r="AY146" s="245" t="s">
        <v>120</v>
      </c>
    </row>
    <row r="147" s="13" customFormat="1">
      <c r="A147" s="13"/>
      <c r="B147" s="224"/>
      <c r="C147" s="225"/>
      <c r="D147" s="226" t="s">
        <v>131</v>
      </c>
      <c r="E147" s="227" t="s">
        <v>28</v>
      </c>
      <c r="F147" s="228" t="s">
        <v>181</v>
      </c>
      <c r="G147" s="225"/>
      <c r="H147" s="227" t="s">
        <v>28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131</v>
      </c>
      <c r="AU147" s="234" t="s">
        <v>86</v>
      </c>
      <c r="AV147" s="13" t="s">
        <v>84</v>
      </c>
      <c r="AW147" s="13" t="s">
        <v>37</v>
      </c>
      <c r="AX147" s="13" t="s">
        <v>76</v>
      </c>
      <c r="AY147" s="234" t="s">
        <v>120</v>
      </c>
    </row>
    <row r="148" s="14" customFormat="1">
      <c r="A148" s="14"/>
      <c r="B148" s="235"/>
      <c r="C148" s="236"/>
      <c r="D148" s="226" t="s">
        <v>131</v>
      </c>
      <c r="E148" s="237" t="s">
        <v>28</v>
      </c>
      <c r="F148" s="238" t="s">
        <v>182</v>
      </c>
      <c r="G148" s="236"/>
      <c r="H148" s="239">
        <v>2.1499999999999999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131</v>
      </c>
      <c r="AU148" s="245" t="s">
        <v>86</v>
      </c>
      <c r="AV148" s="14" t="s">
        <v>86</v>
      </c>
      <c r="AW148" s="14" t="s">
        <v>37</v>
      </c>
      <c r="AX148" s="14" t="s">
        <v>76</v>
      </c>
      <c r="AY148" s="245" t="s">
        <v>120</v>
      </c>
    </row>
    <row r="149" s="13" customFormat="1">
      <c r="A149" s="13"/>
      <c r="B149" s="224"/>
      <c r="C149" s="225"/>
      <c r="D149" s="226" t="s">
        <v>131</v>
      </c>
      <c r="E149" s="227" t="s">
        <v>28</v>
      </c>
      <c r="F149" s="228" t="s">
        <v>194</v>
      </c>
      <c r="G149" s="225"/>
      <c r="H149" s="227" t="s">
        <v>28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131</v>
      </c>
      <c r="AU149" s="234" t="s">
        <v>86</v>
      </c>
      <c r="AV149" s="13" t="s">
        <v>84</v>
      </c>
      <c r="AW149" s="13" t="s">
        <v>37</v>
      </c>
      <c r="AX149" s="13" t="s">
        <v>76</v>
      </c>
      <c r="AY149" s="234" t="s">
        <v>120</v>
      </c>
    </row>
    <row r="150" s="14" customFormat="1">
      <c r="A150" s="14"/>
      <c r="B150" s="235"/>
      <c r="C150" s="236"/>
      <c r="D150" s="226" t="s">
        <v>131</v>
      </c>
      <c r="E150" s="237" t="s">
        <v>28</v>
      </c>
      <c r="F150" s="238" t="s">
        <v>184</v>
      </c>
      <c r="G150" s="236"/>
      <c r="H150" s="239">
        <v>125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131</v>
      </c>
      <c r="AU150" s="245" t="s">
        <v>86</v>
      </c>
      <c r="AV150" s="14" t="s">
        <v>86</v>
      </c>
      <c r="AW150" s="14" t="s">
        <v>37</v>
      </c>
      <c r="AX150" s="14" t="s">
        <v>76</v>
      </c>
      <c r="AY150" s="245" t="s">
        <v>120</v>
      </c>
    </row>
    <row r="151" s="13" customFormat="1">
      <c r="A151" s="13"/>
      <c r="B151" s="224"/>
      <c r="C151" s="225"/>
      <c r="D151" s="226" t="s">
        <v>131</v>
      </c>
      <c r="E151" s="227" t="s">
        <v>28</v>
      </c>
      <c r="F151" s="228" t="s">
        <v>185</v>
      </c>
      <c r="G151" s="225"/>
      <c r="H151" s="227" t="s">
        <v>28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131</v>
      </c>
      <c r="AU151" s="234" t="s">
        <v>86</v>
      </c>
      <c r="AV151" s="13" t="s">
        <v>84</v>
      </c>
      <c r="AW151" s="13" t="s">
        <v>37</v>
      </c>
      <c r="AX151" s="13" t="s">
        <v>76</v>
      </c>
      <c r="AY151" s="234" t="s">
        <v>120</v>
      </c>
    </row>
    <row r="152" s="14" customFormat="1">
      <c r="A152" s="14"/>
      <c r="B152" s="235"/>
      <c r="C152" s="236"/>
      <c r="D152" s="226" t="s">
        <v>131</v>
      </c>
      <c r="E152" s="237" t="s">
        <v>28</v>
      </c>
      <c r="F152" s="238" t="s">
        <v>186</v>
      </c>
      <c r="G152" s="236"/>
      <c r="H152" s="239">
        <v>50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131</v>
      </c>
      <c r="AU152" s="245" t="s">
        <v>86</v>
      </c>
      <c r="AV152" s="14" t="s">
        <v>86</v>
      </c>
      <c r="AW152" s="14" t="s">
        <v>37</v>
      </c>
      <c r="AX152" s="14" t="s">
        <v>76</v>
      </c>
      <c r="AY152" s="245" t="s">
        <v>120</v>
      </c>
    </row>
    <row r="153" s="15" customFormat="1">
      <c r="A153" s="15"/>
      <c r="B153" s="246"/>
      <c r="C153" s="247"/>
      <c r="D153" s="226" t="s">
        <v>131</v>
      </c>
      <c r="E153" s="248" t="s">
        <v>28</v>
      </c>
      <c r="F153" s="249" t="s">
        <v>187</v>
      </c>
      <c r="G153" s="247"/>
      <c r="H153" s="250">
        <v>178.65000000000001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131</v>
      </c>
      <c r="AU153" s="256" t="s">
        <v>86</v>
      </c>
      <c r="AV153" s="15" t="s">
        <v>127</v>
      </c>
      <c r="AW153" s="15" t="s">
        <v>37</v>
      </c>
      <c r="AX153" s="15" t="s">
        <v>84</v>
      </c>
      <c r="AY153" s="256" t="s">
        <v>120</v>
      </c>
    </row>
    <row r="154" s="2" customFormat="1" ht="49.05" customHeight="1">
      <c r="A154" s="39"/>
      <c r="B154" s="40"/>
      <c r="C154" s="206" t="s">
        <v>201</v>
      </c>
      <c r="D154" s="206" t="s">
        <v>122</v>
      </c>
      <c r="E154" s="207" t="s">
        <v>202</v>
      </c>
      <c r="F154" s="208" t="s">
        <v>203</v>
      </c>
      <c r="G154" s="209" t="s">
        <v>143</v>
      </c>
      <c r="H154" s="210">
        <v>7.5</v>
      </c>
      <c r="I154" s="211"/>
      <c r="J154" s="212">
        <f>ROUND(I154*H154,2)</f>
        <v>0</v>
      </c>
      <c r="K154" s="208" t="s">
        <v>126</v>
      </c>
      <c r="L154" s="45"/>
      <c r="M154" s="213" t="s">
        <v>28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127</v>
      </c>
      <c r="AT154" s="217" t="s">
        <v>122</v>
      </c>
      <c r="AU154" s="217" t="s">
        <v>86</v>
      </c>
      <c r="AY154" s="18" t="s">
        <v>120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127</v>
      </c>
      <c r="BK154" s="218">
        <f>ROUND(I154*H154,2)</f>
        <v>0</v>
      </c>
      <c r="BL154" s="18" t="s">
        <v>127</v>
      </c>
      <c r="BM154" s="217" t="s">
        <v>204</v>
      </c>
    </row>
    <row r="155" s="2" customFormat="1">
      <c r="A155" s="39"/>
      <c r="B155" s="40"/>
      <c r="C155" s="41"/>
      <c r="D155" s="219" t="s">
        <v>129</v>
      </c>
      <c r="E155" s="41"/>
      <c r="F155" s="220" t="s">
        <v>205</v>
      </c>
      <c r="G155" s="41"/>
      <c r="H155" s="41"/>
      <c r="I155" s="221"/>
      <c r="J155" s="41"/>
      <c r="K155" s="41"/>
      <c r="L155" s="45"/>
      <c r="M155" s="222"/>
      <c r="N155" s="223"/>
      <c r="O155" s="86"/>
      <c r="P155" s="86"/>
      <c r="Q155" s="86"/>
      <c r="R155" s="86"/>
      <c r="S155" s="86"/>
      <c r="T155" s="87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129</v>
      </c>
      <c r="AU155" s="18" t="s">
        <v>86</v>
      </c>
    </row>
    <row r="156" s="13" customFormat="1">
      <c r="A156" s="13"/>
      <c r="B156" s="224"/>
      <c r="C156" s="225"/>
      <c r="D156" s="226" t="s">
        <v>131</v>
      </c>
      <c r="E156" s="227" t="s">
        <v>28</v>
      </c>
      <c r="F156" s="228" t="s">
        <v>178</v>
      </c>
      <c r="G156" s="225"/>
      <c r="H156" s="227" t="s">
        <v>28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131</v>
      </c>
      <c r="AU156" s="234" t="s">
        <v>86</v>
      </c>
      <c r="AV156" s="13" t="s">
        <v>84</v>
      </c>
      <c r="AW156" s="13" t="s">
        <v>37</v>
      </c>
      <c r="AX156" s="13" t="s">
        <v>76</v>
      </c>
      <c r="AY156" s="234" t="s">
        <v>120</v>
      </c>
    </row>
    <row r="157" s="13" customFormat="1">
      <c r="A157" s="13"/>
      <c r="B157" s="224"/>
      <c r="C157" s="225"/>
      <c r="D157" s="226" t="s">
        <v>131</v>
      </c>
      <c r="E157" s="227" t="s">
        <v>28</v>
      </c>
      <c r="F157" s="228" t="s">
        <v>206</v>
      </c>
      <c r="G157" s="225"/>
      <c r="H157" s="227" t="s">
        <v>28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131</v>
      </c>
      <c r="AU157" s="234" t="s">
        <v>86</v>
      </c>
      <c r="AV157" s="13" t="s">
        <v>84</v>
      </c>
      <c r="AW157" s="13" t="s">
        <v>37</v>
      </c>
      <c r="AX157" s="13" t="s">
        <v>76</v>
      </c>
      <c r="AY157" s="234" t="s">
        <v>120</v>
      </c>
    </row>
    <row r="158" s="14" customFormat="1">
      <c r="A158" s="14"/>
      <c r="B158" s="235"/>
      <c r="C158" s="236"/>
      <c r="D158" s="226" t="s">
        <v>131</v>
      </c>
      <c r="E158" s="237" t="s">
        <v>28</v>
      </c>
      <c r="F158" s="238" t="s">
        <v>207</v>
      </c>
      <c r="G158" s="236"/>
      <c r="H158" s="239">
        <v>7.5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131</v>
      </c>
      <c r="AU158" s="245" t="s">
        <v>86</v>
      </c>
      <c r="AV158" s="14" t="s">
        <v>86</v>
      </c>
      <c r="AW158" s="14" t="s">
        <v>37</v>
      </c>
      <c r="AX158" s="14" t="s">
        <v>84</v>
      </c>
      <c r="AY158" s="245" t="s">
        <v>120</v>
      </c>
    </row>
    <row r="159" s="2" customFormat="1" ht="44.25" customHeight="1">
      <c r="A159" s="39"/>
      <c r="B159" s="40"/>
      <c r="C159" s="206" t="s">
        <v>8</v>
      </c>
      <c r="D159" s="206" t="s">
        <v>122</v>
      </c>
      <c r="E159" s="207" t="s">
        <v>208</v>
      </c>
      <c r="F159" s="208" t="s">
        <v>209</v>
      </c>
      <c r="G159" s="209" t="s">
        <v>143</v>
      </c>
      <c r="H159" s="210">
        <v>7.5</v>
      </c>
      <c r="I159" s="211"/>
      <c r="J159" s="212">
        <f>ROUND(I159*H159,2)</f>
        <v>0</v>
      </c>
      <c r="K159" s="208" t="s">
        <v>126</v>
      </c>
      <c r="L159" s="45"/>
      <c r="M159" s="213" t="s">
        <v>28</v>
      </c>
      <c r="N159" s="214" t="s">
        <v>49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127</v>
      </c>
      <c r="AT159" s="217" t="s">
        <v>122</v>
      </c>
      <c r="AU159" s="217" t="s">
        <v>86</v>
      </c>
      <c r="AY159" s="18" t="s">
        <v>120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127</v>
      </c>
      <c r="BK159" s="218">
        <f>ROUND(I159*H159,2)</f>
        <v>0</v>
      </c>
      <c r="BL159" s="18" t="s">
        <v>127</v>
      </c>
      <c r="BM159" s="217" t="s">
        <v>210</v>
      </c>
    </row>
    <row r="160" s="2" customFormat="1">
      <c r="A160" s="39"/>
      <c r="B160" s="40"/>
      <c r="C160" s="41"/>
      <c r="D160" s="219" t="s">
        <v>129</v>
      </c>
      <c r="E160" s="41"/>
      <c r="F160" s="220" t="s">
        <v>211</v>
      </c>
      <c r="G160" s="41"/>
      <c r="H160" s="41"/>
      <c r="I160" s="221"/>
      <c r="J160" s="41"/>
      <c r="K160" s="41"/>
      <c r="L160" s="45"/>
      <c r="M160" s="222"/>
      <c r="N160" s="223"/>
      <c r="O160" s="86"/>
      <c r="P160" s="86"/>
      <c r="Q160" s="86"/>
      <c r="R160" s="86"/>
      <c r="S160" s="86"/>
      <c r="T160" s="87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129</v>
      </c>
      <c r="AU160" s="18" t="s">
        <v>86</v>
      </c>
    </row>
    <row r="161" s="13" customFormat="1">
      <c r="A161" s="13"/>
      <c r="B161" s="224"/>
      <c r="C161" s="225"/>
      <c r="D161" s="226" t="s">
        <v>131</v>
      </c>
      <c r="E161" s="227" t="s">
        <v>28</v>
      </c>
      <c r="F161" s="228" t="s">
        <v>212</v>
      </c>
      <c r="G161" s="225"/>
      <c r="H161" s="227" t="s">
        <v>28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131</v>
      </c>
      <c r="AU161" s="234" t="s">
        <v>86</v>
      </c>
      <c r="AV161" s="13" t="s">
        <v>84</v>
      </c>
      <c r="AW161" s="13" t="s">
        <v>37</v>
      </c>
      <c r="AX161" s="13" t="s">
        <v>76</v>
      </c>
      <c r="AY161" s="234" t="s">
        <v>120</v>
      </c>
    </row>
    <row r="162" s="13" customFormat="1">
      <c r="A162" s="13"/>
      <c r="B162" s="224"/>
      <c r="C162" s="225"/>
      <c r="D162" s="226" t="s">
        <v>131</v>
      </c>
      <c r="E162" s="227" t="s">
        <v>28</v>
      </c>
      <c r="F162" s="228" t="s">
        <v>206</v>
      </c>
      <c r="G162" s="225"/>
      <c r="H162" s="227" t="s">
        <v>28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131</v>
      </c>
      <c r="AU162" s="234" t="s">
        <v>86</v>
      </c>
      <c r="AV162" s="13" t="s">
        <v>84</v>
      </c>
      <c r="AW162" s="13" t="s">
        <v>37</v>
      </c>
      <c r="AX162" s="13" t="s">
        <v>76</v>
      </c>
      <c r="AY162" s="234" t="s">
        <v>120</v>
      </c>
    </row>
    <row r="163" s="14" customFormat="1">
      <c r="A163" s="14"/>
      <c r="B163" s="235"/>
      <c r="C163" s="236"/>
      <c r="D163" s="226" t="s">
        <v>131</v>
      </c>
      <c r="E163" s="237" t="s">
        <v>28</v>
      </c>
      <c r="F163" s="238" t="s">
        <v>207</v>
      </c>
      <c r="G163" s="236"/>
      <c r="H163" s="239">
        <v>7.5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131</v>
      </c>
      <c r="AU163" s="245" t="s">
        <v>86</v>
      </c>
      <c r="AV163" s="14" t="s">
        <v>86</v>
      </c>
      <c r="AW163" s="14" t="s">
        <v>37</v>
      </c>
      <c r="AX163" s="14" t="s">
        <v>84</v>
      </c>
      <c r="AY163" s="245" t="s">
        <v>120</v>
      </c>
    </row>
    <row r="164" s="2" customFormat="1" ht="55.5" customHeight="1">
      <c r="A164" s="39"/>
      <c r="B164" s="40"/>
      <c r="C164" s="206" t="s">
        <v>213</v>
      </c>
      <c r="D164" s="206" t="s">
        <v>122</v>
      </c>
      <c r="E164" s="207" t="s">
        <v>214</v>
      </c>
      <c r="F164" s="208" t="s">
        <v>215</v>
      </c>
      <c r="G164" s="209" t="s">
        <v>143</v>
      </c>
      <c r="H164" s="210">
        <v>7.5</v>
      </c>
      <c r="I164" s="211"/>
      <c r="J164" s="212">
        <f>ROUND(I164*H164,2)</f>
        <v>0</v>
      </c>
      <c r="K164" s="208" t="s">
        <v>126</v>
      </c>
      <c r="L164" s="45"/>
      <c r="M164" s="213" t="s">
        <v>28</v>
      </c>
      <c r="N164" s="214" t="s">
        <v>49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127</v>
      </c>
      <c r="AT164" s="217" t="s">
        <v>122</v>
      </c>
      <c r="AU164" s="217" t="s">
        <v>86</v>
      </c>
      <c r="AY164" s="18" t="s">
        <v>120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127</v>
      </c>
      <c r="BK164" s="218">
        <f>ROUND(I164*H164,2)</f>
        <v>0</v>
      </c>
      <c r="BL164" s="18" t="s">
        <v>127</v>
      </c>
      <c r="BM164" s="217" t="s">
        <v>216</v>
      </c>
    </row>
    <row r="165" s="2" customFormat="1">
      <c r="A165" s="39"/>
      <c r="B165" s="40"/>
      <c r="C165" s="41"/>
      <c r="D165" s="219" t="s">
        <v>129</v>
      </c>
      <c r="E165" s="41"/>
      <c r="F165" s="220" t="s">
        <v>217</v>
      </c>
      <c r="G165" s="41"/>
      <c r="H165" s="41"/>
      <c r="I165" s="221"/>
      <c r="J165" s="41"/>
      <c r="K165" s="41"/>
      <c r="L165" s="45"/>
      <c r="M165" s="222"/>
      <c r="N165" s="223"/>
      <c r="O165" s="86"/>
      <c r="P165" s="86"/>
      <c r="Q165" s="86"/>
      <c r="R165" s="86"/>
      <c r="S165" s="86"/>
      <c r="T165" s="87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129</v>
      </c>
      <c r="AU165" s="18" t="s">
        <v>86</v>
      </c>
    </row>
    <row r="166" s="13" customFormat="1">
      <c r="A166" s="13"/>
      <c r="B166" s="224"/>
      <c r="C166" s="225"/>
      <c r="D166" s="226" t="s">
        <v>131</v>
      </c>
      <c r="E166" s="227" t="s">
        <v>28</v>
      </c>
      <c r="F166" s="228" t="s">
        <v>193</v>
      </c>
      <c r="G166" s="225"/>
      <c r="H166" s="227" t="s">
        <v>28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131</v>
      </c>
      <c r="AU166" s="234" t="s">
        <v>86</v>
      </c>
      <c r="AV166" s="13" t="s">
        <v>84</v>
      </c>
      <c r="AW166" s="13" t="s">
        <v>37</v>
      </c>
      <c r="AX166" s="13" t="s">
        <v>76</v>
      </c>
      <c r="AY166" s="234" t="s">
        <v>120</v>
      </c>
    </row>
    <row r="167" s="13" customFormat="1">
      <c r="A167" s="13"/>
      <c r="B167" s="224"/>
      <c r="C167" s="225"/>
      <c r="D167" s="226" t="s">
        <v>131</v>
      </c>
      <c r="E167" s="227" t="s">
        <v>28</v>
      </c>
      <c r="F167" s="228" t="s">
        <v>206</v>
      </c>
      <c r="G167" s="225"/>
      <c r="H167" s="227" t="s">
        <v>28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131</v>
      </c>
      <c r="AU167" s="234" t="s">
        <v>86</v>
      </c>
      <c r="AV167" s="13" t="s">
        <v>84</v>
      </c>
      <c r="AW167" s="13" t="s">
        <v>37</v>
      </c>
      <c r="AX167" s="13" t="s">
        <v>76</v>
      </c>
      <c r="AY167" s="234" t="s">
        <v>120</v>
      </c>
    </row>
    <row r="168" s="14" customFormat="1">
      <c r="A168" s="14"/>
      <c r="B168" s="235"/>
      <c r="C168" s="236"/>
      <c r="D168" s="226" t="s">
        <v>131</v>
      </c>
      <c r="E168" s="237" t="s">
        <v>28</v>
      </c>
      <c r="F168" s="238" t="s">
        <v>207</v>
      </c>
      <c r="G168" s="236"/>
      <c r="H168" s="239">
        <v>7.5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131</v>
      </c>
      <c r="AU168" s="245" t="s">
        <v>86</v>
      </c>
      <c r="AV168" s="14" t="s">
        <v>86</v>
      </c>
      <c r="AW168" s="14" t="s">
        <v>37</v>
      </c>
      <c r="AX168" s="14" t="s">
        <v>84</v>
      </c>
      <c r="AY168" s="245" t="s">
        <v>120</v>
      </c>
    </row>
    <row r="169" s="2" customFormat="1" ht="49.05" customHeight="1">
      <c r="A169" s="39"/>
      <c r="B169" s="40"/>
      <c r="C169" s="206" t="s">
        <v>218</v>
      </c>
      <c r="D169" s="206" t="s">
        <v>122</v>
      </c>
      <c r="E169" s="207" t="s">
        <v>219</v>
      </c>
      <c r="F169" s="208" t="s">
        <v>220</v>
      </c>
      <c r="G169" s="209" t="s">
        <v>143</v>
      </c>
      <c r="H169" s="210">
        <v>125</v>
      </c>
      <c r="I169" s="211"/>
      <c r="J169" s="212">
        <f>ROUND(I169*H169,2)</f>
        <v>0</v>
      </c>
      <c r="K169" s="208" t="s">
        <v>126</v>
      </c>
      <c r="L169" s="45"/>
      <c r="M169" s="213" t="s">
        <v>28</v>
      </c>
      <c r="N169" s="214" t="s">
        <v>49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127</v>
      </c>
      <c r="AT169" s="217" t="s">
        <v>122</v>
      </c>
      <c r="AU169" s="217" t="s">
        <v>86</v>
      </c>
      <c r="AY169" s="18" t="s">
        <v>120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127</v>
      </c>
      <c r="BK169" s="218">
        <f>ROUND(I169*H169,2)</f>
        <v>0</v>
      </c>
      <c r="BL169" s="18" t="s">
        <v>127</v>
      </c>
      <c r="BM169" s="217" t="s">
        <v>221</v>
      </c>
    </row>
    <row r="170" s="2" customFormat="1">
      <c r="A170" s="39"/>
      <c r="B170" s="40"/>
      <c r="C170" s="41"/>
      <c r="D170" s="219" t="s">
        <v>129</v>
      </c>
      <c r="E170" s="41"/>
      <c r="F170" s="220" t="s">
        <v>222</v>
      </c>
      <c r="G170" s="41"/>
      <c r="H170" s="41"/>
      <c r="I170" s="221"/>
      <c r="J170" s="41"/>
      <c r="K170" s="41"/>
      <c r="L170" s="45"/>
      <c r="M170" s="222"/>
      <c r="N170" s="223"/>
      <c r="O170" s="86"/>
      <c r="P170" s="86"/>
      <c r="Q170" s="86"/>
      <c r="R170" s="86"/>
      <c r="S170" s="86"/>
      <c r="T170" s="87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129</v>
      </c>
      <c r="AU170" s="18" t="s">
        <v>86</v>
      </c>
    </row>
    <row r="171" s="13" customFormat="1">
      <c r="A171" s="13"/>
      <c r="B171" s="224"/>
      <c r="C171" s="225"/>
      <c r="D171" s="226" t="s">
        <v>131</v>
      </c>
      <c r="E171" s="227" t="s">
        <v>28</v>
      </c>
      <c r="F171" s="228" t="s">
        <v>223</v>
      </c>
      <c r="G171" s="225"/>
      <c r="H171" s="227" t="s">
        <v>28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131</v>
      </c>
      <c r="AU171" s="234" t="s">
        <v>86</v>
      </c>
      <c r="AV171" s="13" t="s">
        <v>84</v>
      </c>
      <c r="AW171" s="13" t="s">
        <v>37</v>
      </c>
      <c r="AX171" s="13" t="s">
        <v>76</v>
      </c>
      <c r="AY171" s="234" t="s">
        <v>120</v>
      </c>
    </row>
    <row r="172" s="14" customFormat="1">
      <c r="A172" s="14"/>
      <c r="B172" s="235"/>
      <c r="C172" s="236"/>
      <c r="D172" s="226" t="s">
        <v>131</v>
      </c>
      <c r="E172" s="237" t="s">
        <v>28</v>
      </c>
      <c r="F172" s="238" t="s">
        <v>184</v>
      </c>
      <c r="G172" s="236"/>
      <c r="H172" s="239">
        <v>125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131</v>
      </c>
      <c r="AU172" s="245" t="s">
        <v>86</v>
      </c>
      <c r="AV172" s="14" t="s">
        <v>86</v>
      </c>
      <c r="AW172" s="14" t="s">
        <v>37</v>
      </c>
      <c r="AX172" s="14" t="s">
        <v>84</v>
      </c>
      <c r="AY172" s="245" t="s">
        <v>120</v>
      </c>
    </row>
    <row r="173" s="2" customFormat="1" ht="16.5" customHeight="1">
      <c r="A173" s="39"/>
      <c r="B173" s="40"/>
      <c r="C173" s="257" t="s">
        <v>224</v>
      </c>
      <c r="D173" s="257" t="s">
        <v>225</v>
      </c>
      <c r="E173" s="258" t="s">
        <v>226</v>
      </c>
      <c r="F173" s="259" t="s">
        <v>227</v>
      </c>
      <c r="G173" s="260" t="s">
        <v>228</v>
      </c>
      <c r="H173" s="261">
        <v>212.5</v>
      </c>
      <c r="I173" s="262"/>
      <c r="J173" s="263">
        <f>ROUND(I173*H173,2)</f>
        <v>0</v>
      </c>
      <c r="K173" s="259" t="s">
        <v>126</v>
      </c>
      <c r="L173" s="264"/>
      <c r="M173" s="265" t="s">
        <v>28</v>
      </c>
      <c r="N173" s="266" t="s">
        <v>49</v>
      </c>
      <c r="O173" s="86"/>
      <c r="P173" s="215">
        <f>O173*H173</f>
        <v>0</v>
      </c>
      <c r="Q173" s="215">
        <v>1</v>
      </c>
      <c r="R173" s="215">
        <f>Q173*H173</f>
        <v>212.5</v>
      </c>
      <c r="S173" s="215">
        <v>0</v>
      </c>
      <c r="T173" s="21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7" t="s">
        <v>173</v>
      </c>
      <c r="AT173" s="217" t="s">
        <v>225</v>
      </c>
      <c r="AU173" s="217" t="s">
        <v>86</v>
      </c>
      <c r="AY173" s="18" t="s">
        <v>120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127</v>
      </c>
      <c r="BK173" s="218">
        <f>ROUND(I173*H173,2)</f>
        <v>0</v>
      </c>
      <c r="BL173" s="18" t="s">
        <v>127</v>
      </c>
      <c r="BM173" s="217" t="s">
        <v>229</v>
      </c>
    </row>
    <row r="174" s="13" customFormat="1">
      <c r="A174" s="13"/>
      <c r="B174" s="224"/>
      <c r="C174" s="225"/>
      <c r="D174" s="226" t="s">
        <v>131</v>
      </c>
      <c r="E174" s="227" t="s">
        <v>28</v>
      </c>
      <c r="F174" s="228" t="s">
        <v>230</v>
      </c>
      <c r="G174" s="225"/>
      <c r="H174" s="227" t="s">
        <v>28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131</v>
      </c>
      <c r="AU174" s="234" t="s">
        <v>86</v>
      </c>
      <c r="AV174" s="13" t="s">
        <v>84</v>
      </c>
      <c r="AW174" s="13" t="s">
        <v>37</v>
      </c>
      <c r="AX174" s="13" t="s">
        <v>76</v>
      </c>
      <c r="AY174" s="234" t="s">
        <v>120</v>
      </c>
    </row>
    <row r="175" s="14" customFormat="1">
      <c r="A175" s="14"/>
      <c r="B175" s="235"/>
      <c r="C175" s="236"/>
      <c r="D175" s="226" t="s">
        <v>131</v>
      </c>
      <c r="E175" s="237" t="s">
        <v>28</v>
      </c>
      <c r="F175" s="238" t="s">
        <v>231</v>
      </c>
      <c r="G175" s="236"/>
      <c r="H175" s="239">
        <v>212.5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131</v>
      </c>
      <c r="AU175" s="245" t="s">
        <v>86</v>
      </c>
      <c r="AV175" s="14" t="s">
        <v>86</v>
      </c>
      <c r="AW175" s="14" t="s">
        <v>37</v>
      </c>
      <c r="AX175" s="14" t="s">
        <v>84</v>
      </c>
      <c r="AY175" s="245" t="s">
        <v>120</v>
      </c>
    </row>
    <row r="176" s="2" customFormat="1" ht="44.25" customHeight="1">
      <c r="A176" s="39"/>
      <c r="B176" s="40"/>
      <c r="C176" s="206" t="s">
        <v>232</v>
      </c>
      <c r="D176" s="206" t="s">
        <v>122</v>
      </c>
      <c r="E176" s="207" t="s">
        <v>233</v>
      </c>
      <c r="F176" s="208" t="s">
        <v>234</v>
      </c>
      <c r="G176" s="209" t="s">
        <v>125</v>
      </c>
      <c r="H176" s="210">
        <v>125</v>
      </c>
      <c r="I176" s="211"/>
      <c r="J176" s="212">
        <f>ROUND(I176*H176,2)</f>
        <v>0</v>
      </c>
      <c r="K176" s="208" t="s">
        <v>126</v>
      </c>
      <c r="L176" s="45"/>
      <c r="M176" s="213" t="s">
        <v>28</v>
      </c>
      <c r="N176" s="214" t="s">
        <v>49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127</v>
      </c>
      <c r="AT176" s="217" t="s">
        <v>122</v>
      </c>
      <c r="AU176" s="217" t="s">
        <v>86</v>
      </c>
      <c r="AY176" s="18" t="s">
        <v>120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127</v>
      </c>
      <c r="BK176" s="218">
        <f>ROUND(I176*H176,2)</f>
        <v>0</v>
      </c>
      <c r="BL176" s="18" t="s">
        <v>127</v>
      </c>
      <c r="BM176" s="217" t="s">
        <v>235</v>
      </c>
    </row>
    <row r="177" s="2" customFormat="1">
      <c r="A177" s="39"/>
      <c r="B177" s="40"/>
      <c r="C177" s="41"/>
      <c r="D177" s="219" t="s">
        <v>129</v>
      </c>
      <c r="E177" s="41"/>
      <c r="F177" s="220" t="s">
        <v>236</v>
      </c>
      <c r="G177" s="41"/>
      <c r="H177" s="41"/>
      <c r="I177" s="221"/>
      <c r="J177" s="41"/>
      <c r="K177" s="41"/>
      <c r="L177" s="45"/>
      <c r="M177" s="222"/>
      <c r="N177" s="223"/>
      <c r="O177" s="86"/>
      <c r="P177" s="86"/>
      <c r="Q177" s="86"/>
      <c r="R177" s="86"/>
      <c r="S177" s="86"/>
      <c r="T177" s="87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129</v>
      </c>
      <c r="AU177" s="18" t="s">
        <v>86</v>
      </c>
    </row>
    <row r="178" s="13" customFormat="1">
      <c r="A178" s="13"/>
      <c r="B178" s="224"/>
      <c r="C178" s="225"/>
      <c r="D178" s="226" t="s">
        <v>131</v>
      </c>
      <c r="E178" s="227" t="s">
        <v>28</v>
      </c>
      <c r="F178" s="228" t="s">
        <v>237</v>
      </c>
      <c r="G178" s="225"/>
      <c r="H178" s="227" t="s">
        <v>28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131</v>
      </c>
      <c r="AU178" s="234" t="s">
        <v>86</v>
      </c>
      <c r="AV178" s="13" t="s">
        <v>84</v>
      </c>
      <c r="AW178" s="13" t="s">
        <v>37</v>
      </c>
      <c r="AX178" s="13" t="s">
        <v>76</v>
      </c>
      <c r="AY178" s="234" t="s">
        <v>120</v>
      </c>
    </row>
    <row r="179" s="14" customFormat="1">
      <c r="A179" s="14"/>
      <c r="B179" s="235"/>
      <c r="C179" s="236"/>
      <c r="D179" s="226" t="s">
        <v>131</v>
      </c>
      <c r="E179" s="237" t="s">
        <v>28</v>
      </c>
      <c r="F179" s="238" t="s">
        <v>238</v>
      </c>
      <c r="G179" s="236"/>
      <c r="H179" s="239">
        <v>125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131</v>
      </c>
      <c r="AU179" s="245" t="s">
        <v>86</v>
      </c>
      <c r="AV179" s="14" t="s">
        <v>86</v>
      </c>
      <c r="AW179" s="14" t="s">
        <v>37</v>
      </c>
      <c r="AX179" s="14" t="s">
        <v>84</v>
      </c>
      <c r="AY179" s="245" t="s">
        <v>120</v>
      </c>
    </row>
    <row r="180" s="2" customFormat="1" ht="16.5" customHeight="1">
      <c r="A180" s="39"/>
      <c r="B180" s="40"/>
      <c r="C180" s="257" t="s">
        <v>239</v>
      </c>
      <c r="D180" s="257" t="s">
        <v>225</v>
      </c>
      <c r="E180" s="258" t="s">
        <v>240</v>
      </c>
      <c r="F180" s="259" t="s">
        <v>241</v>
      </c>
      <c r="G180" s="260" t="s">
        <v>228</v>
      </c>
      <c r="H180" s="261">
        <v>80</v>
      </c>
      <c r="I180" s="262"/>
      <c r="J180" s="263">
        <f>ROUND(I180*H180,2)</f>
        <v>0</v>
      </c>
      <c r="K180" s="259" t="s">
        <v>126</v>
      </c>
      <c r="L180" s="264"/>
      <c r="M180" s="265" t="s">
        <v>28</v>
      </c>
      <c r="N180" s="266" t="s">
        <v>49</v>
      </c>
      <c r="O180" s="86"/>
      <c r="P180" s="215">
        <f>O180*H180</f>
        <v>0</v>
      </c>
      <c r="Q180" s="215">
        <v>1</v>
      </c>
      <c r="R180" s="215">
        <f>Q180*H180</f>
        <v>80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173</v>
      </c>
      <c r="AT180" s="217" t="s">
        <v>225</v>
      </c>
      <c r="AU180" s="217" t="s">
        <v>86</v>
      </c>
      <c r="AY180" s="18" t="s">
        <v>120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127</v>
      </c>
      <c r="BK180" s="218">
        <f>ROUND(I180*H180,2)</f>
        <v>0</v>
      </c>
      <c r="BL180" s="18" t="s">
        <v>127</v>
      </c>
      <c r="BM180" s="217" t="s">
        <v>242</v>
      </c>
    </row>
    <row r="181" s="13" customFormat="1">
      <c r="A181" s="13"/>
      <c r="B181" s="224"/>
      <c r="C181" s="225"/>
      <c r="D181" s="226" t="s">
        <v>131</v>
      </c>
      <c r="E181" s="227" t="s">
        <v>28</v>
      </c>
      <c r="F181" s="228" t="s">
        <v>243</v>
      </c>
      <c r="G181" s="225"/>
      <c r="H181" s="227" t="s">
        <v>28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131</v>
      </c>
      <c r="AU181" s="234" t="s">
        <v>86</v>
      </c>
      <c r="AV181" s="13" t="s">
        <v>84</v>
      </c>
      <c r="AW181" s="13" t="s">
        <v>37</v>
      </c>
      <c r="AX181" s="13" t="s">
        <v>76</v>
      </c>
      <c r="AY181" s="234" t="s">
        <v>120</v>
      </c>
    </row>
    <row r="182" s="14" customFormat="1">
      <c r="A182" s="14"/>
      <c r="B182" s="235"/>
      <c r="C182" s="236"/>
      <c r="D182" s="226" t="s">
        <v>131</v>
      </c>
      <c r="E182" s="237" t="s">
        <v>28</v>
      </c>
      <c r="F182" s="238" t="s">
        <v>244</v>
      </c>
      <c r="G182" s="236"/>
      <c r="H182" s="239">
        <v>80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131</v>
      </c>
      <c r="AU182" s="245" t="s">
        <v>86</v>
      </c>
      <c r="AV182" s="14" t="s">
        <v>86</v>
      </c>
      <c r="AW182" s="14" t="s">
        <v>37</v>
      </c>
      <c r="AX182" s="14" t="s">
        <v>84</v>
      </c>
      <c r="AY182" s="245" t="s">
        <v>120</v>
      </c>
    </row>
    <row r="183" s="2" customFormat="1" ht="37.8" customHeight="1">
      <c r="A183" s="39"/>
      <c r="B183" s="40"/>
      <c r="C183" s="206" t="s">
        <v>245</v>
      </c>
      <c r="D183" s="206" t="s">
        <v>122</v>
      </c>
      <c r="E183" s="207" t="s">
        <v>246</v>
      </c>
      <c r="F183" s="208" t="s">
        <v>247</v>
      </c>
      <c r="G183" s="209" t="s">
        <v>125</v>
      </c>
      <c r="H183" s="210">
        <v>150</v>
      </c>
      <c r="I183" s="211"/>
      <c r="J183" s="212">
        <f>ROUND(I183*H183,2)</f>
        <v>0</v>
      </c>
      <c r="K183" s="208" t="s">
        <v>126</v>
      </c>
      <c r="L183" s="45"/>
      <c r="M183" s="213" t="s">
        <v>28</v>
      </c>
      <c r="N183" s="214" t="s">
        <v>49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127</v>
      </c>
      <c r="AT183" s="217" t="s">
        <v>122</v>
      </c>
      <c r="AU183" s="217" t="s">
        <v>86</v>
      </c>
      <c r="AY183" s="18" t="s">
        <v>120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127</v>
      </c>
      <c r="BK183" s="218">
        <f>ROUND(I183*H183,2)</f>
        <v>0</v>
      </c>
      <c r="BL183" s="18" t="s">
        <v>127</v>
      </c>
      <c r="BM183" s="217" t="s">
        <v>248</v>
      </c>
    </row>
    <row r="184" s="2" customFormat="1">
      <c r="A184" s="39"/>
      <c r="B184" s="40"/>
      <c r="C184" s="41"/>
      <c r="D184" s="219" t="s">
        <v>129</v>
      </c>
      <c r="E184" s="41"/>
      <c r="F184" s="220" t="s">
        <v>249</v>
      </c>
      <c r="G184" s="41"/>
      <c r="H184" s="41"/>
      <c r="I184" s="221"/>
      <c r="J184" s="41"/>
      <c r="K184" s="41"/>
      <c r="L184" s="45"/>
      <c r="M184" s="222"/>
      <c r="N184" s="223"/>
      <c r="O184" s="86"/>
      <c r="P184" s="86"/>
      <c r="Q184" s="86"/>
      <c r="R184" s="86"/>
      <c r="S184" s="86"/>
      <c r="T184" s="87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129</v>
      </c>
      <c r="AU184" s="18" t="s">
        <v>86</v>
      </c>
    </row>
    <row r="185" s="13" customFormat="1">
      <c r="A185" s="13"/>
      <c r="B185" s="224"/>
      <c r="C185" s="225"/>
      <c r="D185" s="226" t="s">
        <v>131</v>
      </c>
      <c r="E185" s="227" t="s">
        <v>28</v>
      </c>
      <c r="F185" s="228" t="s">
        <v>250</v>
      </c>
      <c r="G185" s="225"/>
      <c r="H185" s="227" t="s">
        <v>28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131</v>
      </c>
      <c r="AU185" s="234" t="s">
        <v>86</v>
      </c>
      <c r="AV185" s="13" t="s">
        <v>84</v>
      </c>
      <c r="AW185" s="13" t="s">
        <v>37</v>
      </c>
      <c r="AX185" s="13" t="s">
        <v>76</v>
      </c>
      <c r="AY185" s="234" t="s">
        <v>120</v>
      </c>
    </row>
    <row r="186" s="14" customFormat="1">
      <c r="A186" s="14"/>
      <c r="B186" s="235"/>
      <c r="C186" s="236"/>
      <c r="D186" s="226" t="s">
        <v>131</v>
      </c>
      <c r="E186" s="237" t="s">
        <v>28</v>
      </c>
      <c r="F186" s="238" t="s">
        <v>251</v>
      </c>
      <c r="G186" s="236"/>
      <c r="H186" s="239">
        <v>150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131</v>
      </c>
      <c r="AU186" s="245" t="s">
        <v>86</v>
      </c>
      <c r="AV186" s="14" t="s">
        <v>86</v>
      </c>
      <c r="AW186" s="14" t="s">
        <v>37</v>
      </c>
      <c r="AX186" s="14" t="s">
        <v>84</v>
      </c>
      <c r="AY186" s="245" t="s">
        <v>120</v>
      </c>
    </row>
    <row r="187" s="2" customFormat="1" ht="16.5" customHeight="1">
      <c r="A187" s="39"/>
      <c r="B187" s="40"/>
      <c r="C187" s="257" t="s">
        <v>252</v>
      </c>
      <c r="D187" s="257" t="s">
        <v>225</v>
      </c>
      <c r="E187" s="258" t="s">
        <v>253</v>
      </c>
      <c r="F187" s="259" t="s">
        <v>254</v>
      </c>
      <c r="G187" s="260" t="s">
        <v>255</v>
      </c>
      <c r="H187" s="261">
        <v>4.5</v>
      </c>
      <c r="I187" s="262"/>
      <c r="J187" s="263">
        <f>ROUND(I187*H187,2)</f>
        <v>0</v>
      </c>
      <c r="K187" s="259" t="s">
        <v>126</v>
      </c>
      <c r="L187" s="264"/>
      <c r="M187" s="265" t="s">
        <v>28</v>
      </c>
      <c r="N187" s="266" t="s">
        <v>49</v>
      </c>
      <c r="O187" s="86"/>
      <c r="P187" s="215">
        <f>O187*H187</f>
        <v>0</v>
      </c>
      <c r="Q187" s="215">
        <v>0.001</v>
      </c>
      <c r="R187" s="215">
        <f>Q187*H187</f>
        <v>0.0045000000000000005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173</v>
      </c>
      <c r="AT187" s="217" t="s">
        <v>225</v>
      </c>
      <c r="AU187" s="217" t="s">
        <v>86</v>
      </c>
      <c r="AY187" s="18" t="s">
        <v>120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127</v>
      </c>
      <c r="BK187" s="218">
        <f>ROUND(I187*H187,2)</f>
        <v>0</v>
      </c>
      <c r="BL187" s="18" t="s">
        <v>127</v>
      </c>
      <c r="BM187" s="217" t="s">
        <v>256</v>
      </c>
    </row>
    <row r="188" s="13" customFormat="1">
      <c r="A188" s="13"/>
      <c r="B188" s="224"/>
      <c r="C188" s="225"/>
      <c r="D188" s="226" t="s">
        <v>131</v>
      </c>
      <c r="E188" s="227" t="s">
        <v>28</v>
      </c>
      <c r="F188" s="228" t="s">
        <v>257</v>
      </c>
      <c r="G188" s="225"/>
      <c r="H188" s="227" t="s">
        <v>28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131</v>
      </c>
      <c r="AU188" s="234" t="s">
        <v>86</v>
      </c>
      <c r="AV188" s="13" t="s">
        <v>84</v>
      </c>
      <c r="AW188" s="13" t="s">
        <v>37</v>
      </c>
      <c r="AX188" s="13" t="s">
        <v>76</v>
      </c>
      <c r="AY188" s="234" t="s">
        <v>120</v>
      </c>
    </row>
    <row r="189" s="14" customFormat="1">
      <c r="A189" s="14"/>
      <c r="B189" s="235"/>
      <c r="C189" s="236"/>
      <c r="D189" s="226" t="s">
        <v>131</v>
      </c>
      <c r="E189" s="237" t="s">
        <v>28</v>
      </c>
      <c r="F189" s="238" t="s">
        <v>251</v>
      </c>
      <c r="G189" s="236"/>
      <c r="H189" s="239">
        <v>150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131</v>
      </c>
      <c r="AU189" s="245" t="s">
        <v>86</v>
      </c>
      <c r="AV189" s="14" t="s">
        <v>86</v>
      </c>
      <c r="AW189" s="14" t="s">
        <v>37</v>
      </c>
      <c r="AX189" s="14" t="s">
        <v>76</v>
      </c>
      <c r="AY189" s="245" t="s">
        <v>120</v>
      </c>
    </row>
    <row r="190" s="14" customFormat="1">
      <c r="A190" s="14"/>
      <c r="B190" s="235"/>
      <c r="C190" s="236"/>
      <c r="D190" s="226" t="s">
        <v>131</v>
      </c>
      <c r="E190" s="237" t="s">
        <v>28</v>
      </c>
      <c r="F190" s="238" t="s">
        <v>258</v>
      </c>
      <c r="G190" s="236"/>
      <c r="H190" s="239">
        <v>4.5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131</v>
      </c>
      <c r="AU190" s="245" t="s">
        <v>86</v>
      </c>
      <c r="AV190" s="14" t="s">
        <v>86</v>
      </c>
      <c r="AW190" s="14" t="s">
        <v>37</v>
      </c>
      <c r="AX190" s="14" t="s">
        <v>84</v>
      </c>
      <c r="AY190" s="245" t="s">
        <v>120</v>
      </c>
    </row>
    <row r="191" s="12" customFormat="1" ht="22.8" customHeight="1">
      <c r="A191" s="12"/>
      <c r="B191" s="190"/>
      <c r="C191" s="191"/>
      <c r="D191" s="192" t="s">
        <v>75</v>
      </c>
      <c r="E191" s="204" t="s">
        <v>86</v>
      </c>
      <c r="F191" s="204" t="s">
        <v>259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SUM(P192:P221)</f>
        <v>0</v>
      </c>
      <c r="Q191" s="198"/>
      <c r="R191" s="199">
        <f>SUM(R192:R221)</f>
        <v>29.821745519999997</v>
      </c>
      <c r="S191" s="198"/>
      <c r="T191" s="200">
        <f>SUM(T192:T221)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84</v>
      </c>
      <c r="AT191" s="202" t="s">
        <v>75</v>
      </c>
      <c r="AU191" s="202" t="s">
        <v>84</v>
      </c>
      <c r="AY191" s="201" t="s">
        <v>120</v>
      </c>
      <c r="BK191" s="203">
        <f>SUM(BK192:BK221)</f>
        <v>0</v>
      </c>
    </row>
    <row r="192" s="2" customFormat="1" ht="33" customHeight="1">
      <c r="A192" s="39"/>
      <c r="B192" s="40"/>
      <c r="C192" s="206" t="s">
        <v>260</v>
      </c>
      <c r="D192" s="206" t="s">
        <v>122</v>
      </c>
      <c r="E192" s="207" t="s">
        <v>261</v>
      </c>
      <c r="F192" s="208" t="s">
        <v>262</v>
      </c>
      <c r="G192" s="209" t="s">
        <v>143</v>
      </c>
      <c r="H192" s="210">
        <v>10.800000000000001</v>
      </c>
      <c r="I192" s="211"/>
      <c r="J192" s="212">
        <f>ROUND(I192*H192,2)</f>
        <v>0</v>
      </c>
      <c r="K192" s="208" t="s">
        <v>126</v>
      </c>
      <c r="L192" s="45"/>
      <c r="M192" s="213" t="s">
        <v>28</v>
      </c>
      <c r="N192" s="214" t="s">
        <v>49</v>
      </c>
      <c r="O192" s="86"/>
      <c r="P192" s="215">
        <f>O192*H192</f>
        <v>0</v>
      </c>
      <c r="Q192" s="215">
        <v>2.5018699999999998</v>
      </c>
      <c r="R192" s="215">
        <f>Q192*H192</f>
        <v>27.020195999999999</v>
      </c>
      <c r="S192" s="215">
        <v>0</v>
      </c>
      <c r="T192" s="21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7" t="s">
        <v>127</v>
      </c>
      <c r="AT192" s="217" t="s">
        <v>122</v>
      </c>
      <c r="AU192" s="217" t="s">
        <v>86</v>
      </c>
      <c r="AY192" s="18" t="s">
        <v>120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127</v>
      </c>
      <c r="BK192" s="218">
        <f>ROUND(I192*H192,2)</f>
        <v>0</v>
      </c>
      <c r="BL192" s="18" t="s">
        <v>127</v>
      </c>
      <c r="BM192" s="217" t="s">
        <v>263</v>
      </c>
    </row>
    <row r="193" s="2" customFormat="1">
      <c r="A193" s="39"/>
      <c r="B193" s="40"/>
      <c r="C193" s="41"/>
      <c r="D193" s="219" t="s">
        <v>129</v>
      </c>
      <c r="E193" s="41"/>
      <c r="F193" s="220" t="s">
        <v>264</v>
      </c>
      <c r="G193" s="41"/>
      <c r="H193" s="41"/>
      <c r="I193" s="221"/>
      <c r="J193" s="41"/>
      <c r="K193" s="41"/>
      <c r="L193" s="45"/>
      <c r="M193" s="222"/>
      <c r="N193" s="223"/>
      <c r="O193" s="86"/>
      <c r="P193" s="86"/>
      <c r="Q193" s="86"/>
      <c r="R193" s="86"/>
      <c r="S193" s="86"/>
      <c r="T193" s="87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129</v>
      </c>
      <c r="AU193" s="18" t="s">
        <v>86</v>
      </c>
    </row>
    <row r="194" s="13" customFormat="1">
      <c r="A194" s="13"/>
      <c r="B194" s="224"/>
      <c r="C194" s="225"/>
      <c r="D194" s="226" t="s">
        <v>131</v>
      </c>
      <c r="E194" s="227" t="s">
        <v>28</v>
      </c>
      <c r="F194" s="228" t="s">
        <v>265</v>
      </c>
      <c r="G194" s="225"/>
      <c r="H194" s="227" t="s">
        <v>28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131</v>
      </c>
      <c r="AU194" s="234" t="s">
        <v>86</v>
      </c>
      <c r="AV194" s="13" t="s">
        <v>84</v>
      </c>
      <c r="AW194" s="13" t="s">
        <v>37</v>
      </c>
      <c r="AX194" s="13" t="s">
        <v>76</v>
      </c>
      <c r="AY194" s="234" t="s">
        <v>120</v>
      </c>
    </row>
    <row r="195" s="14" customFormat="1">
      <c r="A195" s="14"/>
      <c r="B195" s="235"/>
      <c r="C195" s="236"/>
      <c r="D195" s="226" t="s">
        <v>131</v>
      </c>
      <c r="E195" s="237" t="s">
        <v>28</v>
      </c>
      <c r="F195" s="238" t="s">
        <v>266</v>
      </c>
      <c r="G195" s="236"/>
      <c r="H195" s="239">
        <v>10.800000000000001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131</v>
      </c>
      <c r="AU195" s="245" t="s">
        <v>86</v>
      </c>
      <c r="AV195" s="14" t="s">
        <v>86</v>
      </c>
      <c r="AW195" s="14" t="s">
        <v>37</v>
      </c>
      <c r="AX195" s="14" t="s">
        <v>84</v>
      </c>
      <c r="AY195" s="245" t="s">
        <v>120</v>
      </c>
    </row>
    <row r="196" s="2" customFormat="1" ht="16.5" customHeight="1">
      <c r="A196" s="39"/>
      <c r="B196" s="40"/>
      <c r="C196" s="206" t="s">
        <v>7</v>
      </c>
      <c r="D196" s="206" t="s">
        <v>122</v>
      </c>
      <c r="E196" s="207" t="s">
        <v>267</v>
      </c>
      <c r="F196" s="208" t="s">
        <v>268</v>
      </c>
      <c r="G196" s="209" t="s">
        <v>125</v>
      </c>
      <c r="H196" s="210">
        <v>30.199999999999999</v>
      </c>
      <c r="I196" s="211"/>
      <c r="J196" s="212">
        <f>ROUND(I196*H196,2)</f>
        <v>0</v>
      </c>
      <c r="K196" s="208" t="s">
        <v>126</v>
      </c>
      <c r="L196" s="45"/>
      <c r="M196" s="213" t="s">
        <v>28</v>
      </c>
      <c r="N196" s="214" t="s">
        <v>49</v>
      </c>
      <c r="O196" s="86"/>
      <c r="P196" s="215">
        <f>O196*H196</f>
        <v>0</v>
      </c>
      <c r="Q196" s="215">
        <v>0.0026900000000000001</v>
      </c>
      <c r="R196" s="215">
        <f>Q196*H196</f>
        <v>0.081238000000000005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127</v>
      </c>
      <c r="AT196" s="217" t="s">
        <v>122</v>
      </c>
      <c r="AU196" s="217" t="s">
        <v>86</v>
      </c>
      <c r="AY196" s="18" t="s">
        <v>120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127</v>
      </c>
      <c r="BK196" s="218">
        <f>ROUND(I196*H196,2)</f>
        <v>0</v>
      </c>
      <c r="BL196" s="18" t="s">
        <v>127</v>
      </c>
      <c r="BM196" s="217" t="s">
        <v>269</v>
      </c>
    </row>
    <row r="197" s="2" customFormat="1">
      <c r="A197" s="39"/>
      <c r="B197" s="40"/>
      <c r="C197" s="41"/>
      <c r="D197" s="219" t="s">
        <v>129</v>
      </c>
      <c r="E197" s="41"/>
      <c r="F197" s="220" t="s">
        <v>270</v>
      </c>
      <c r="G197" s="41"/>
      <c r="H197" s="41"/>
      <c r="I197" s="221"/>
      <c r="J197" s="41"/>
      <c r="K197" s="41"/>
      <c r="L197" s="45"/>
      <c r="M197" s="222"/>
      <c r="N197" s="223"/>
      <c r="O197" s="86"/>
      <c r="P197" s="86"/>
      <c r="Q197" s="86"/>
      <c r="R197" s="86"/>
      <c r="S197" s="86"/>
      <c r="T197" s="87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129</v>
      </c>
      <c r="AU197" s="18" t="s">
        <v>86</v>
      </c>
    </row>
    <row r="198" s="13" customFormat="1">
      <c r="A198" s="13"/>
      <c r="B198" s="224"/>
      <c r="C198" s="225"/>
      <c r="D198" s="226" t="s">
        <v>131</v>
      </c>
      <c r="E198" s="227" t="s">
        <v>28</v>
      </c>
      <c r="F198" s="228" t="s">
        <v>271</v>
      </c>
      <c r="G198" s="225"/>
      <c r="H198" s="227" t="s">
        <v>28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131</v>
      </c>
      <c r="AU198" s="234" t="s">
        <v>86</v>
      </c>
      <c r="AV198" s="13" t="s">
        <v>84</v>
      </c>
      <c r="AW198" s="13" t="s">
        <v>37</v>
      </c>
      <c r="AX198" s="13" t="s">
        <v>76</v>
      </c>
      <c r="AY198" s="234" t="s">
        <v>120</v>
      </c>
    </row>
    <row r="199" s="14" customFormat="1">
      <c r="A199" s="14"/>
      <c r="B199" s="235"/>
      <c r="C199" s="236"/>
      <c r="D199" s="226" t="s">
        <v>131</v>
      </c>
      <c r="E199" s="237" t="s">
        <v>28</v>
      </c>
      <c r="F199" s="238" t="s">
        <v>272</v>
      </c>
      <c r="G199" s="236"/>
      <c r="H199" s="239">
        <v>30.199999999999999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131</v>
      </c>
      <c r="AU199" s="245" t="s">
        <v>86</v>
      </c>
      <c r="AV199" s="14" t="s">
        <v>86</v>
      </c>
      <c r="AW199" s="14" t="s">
        <v>37</v>
      </c>
      <c r="AX199" s="14" t="s">
        <v>84</v>
      </c>
      <c r="AY199" s="245" t="s">
        <v>120</v>
      </c>
    </row>
    <row r="200" s="2" customFormat="1" ht="16.5" customHeight="1">
      <c r="A200" s="39"/>
      <c r="B200" s="40"/>
      <c r="C200" s="206" t="s">
        <v>273</v>
      </c>
      <c r="D200" s="206" t="s">
        <v>122</v>
      </c>
      <c r="E200" s="207" t="s">
        <v>274</v>
      </c>
      <c r="F200" s="208" t="s">
        <v>275</v>
      </c>
      <c r="G200" s="209" t="s">
        <v>125</v>
      </c>
      <c r="H200" s="210">
        <v>30.199999999999999</v>
      </c>
      <c r="I200" s="211"/>
      <c r="J200" s="212">
        <f>ROUND(I200*H200,2)</f>
        <v>0</v>
      </c>
      <c r="K200" s="208" t="s">
        <v>126</v>
      </c>
      <c r="L200" s="45"/>
      <c r="M200" s="213" t="s">
        <v>28</v>
      </c>
      <c r="N200" s="214" t="s">
        <v>49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127</v>
      </c>
      <c r="AT200" s="217" t="s">
        <v>122</v>
      </c>
      <c r="AU200" s="217" t="s">
        <v>86</v>
      </c>
      <c r="AY200" s="18" t="s">
        <v>120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127</v>
      </c>
      <c r="BK200" s="218">
        <f>ROUND(I200*H200,2)</f>
        <v>0</v>
      </c>
      <c r="BL200" s="18" t="s">
        <v>127</v>
      </c>
      <c r="BM200" s="217" t="s">
        <v>276</v>
      </c>
    </row>
    <row r="201" s="2" customFormat="1">
      <c r="A201" s="39"/>
      <c r="B201" s="40"/>
      <c r="C201" s="41"/>
      <c r="D201" s="219" t="s">
        <v>129</v>
      </c>
      <c r="E201" s="41"/>
      <c r="F201" s="220" t="s">
        <v>277</v>
      </c>
      <c r="G201" s="41"/>
      <c r="H201" s="41"/>
      <c r="I201" s="221"/>
      <c r="J201" s="41"/>
      <c r="K201" s="41"/>
      <c r="L201" s="45"/>
      <c r="M201" s="222"/>
      <c r="N201" s="223"/>
      <c r="O201" s="86"/>
      <c r="P201" s="86"/>
      <c r="Q201" s="86"/>
      <c r="R201" s="86"/>
      <c r="S201" s="86"/>
      <c r="T201" s="87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129</v>
      </c>
      <c r="AU201" s="18" t="s">
        <v>86</v>
      </c>
    </row>
    <row r="202" s="2" customFormat="1" ht="24.15" customHeight="1">
      <c r="A202" s="39"/>
      <c r="B202" s="40"/>
      <c r="C202" s="206" t="s">
        <v>278</v>
      </c>
      <c r="D202" s="206" t="s">
        <v>122</v>
      </c>
      <c r="E202" s="207" t="s">
        <v>279</v>
      </c>
      <c r="F202" s="208" t="s">
        <v>280</v>
      </c>
      <c r="G202" s="209" t="s">
        <v>228</v>
      </c>
      <c r="H202" s="210">
        <v>0.19600000000000001</v>
      </c>
      <c r="I202" s="211"/>
      <c r="J202" s="212">
        <f>ROUND(I202*H202,2)</f>
        <v>0</v>
      </c>
      <c r="K202" s="208" t="s">
        <v>126</v>
      </c>
      <c r="L202" s="45"/>
      <c r="M202" s="213" t="s">
        <v>28</v>
      </c>
      <c r="N202" s="214" t="s">
        <v>49</v>
      </c>
      <c r="O202" s="86"/>
      <c r="P202" s="215">
        <f>O202*H202</f>
        <v>0</v>
      </c>
      <c r="Q202" s="215">
        <v>1.0606199999999999</v>
      </c>
      <c r="R202" s="215">
        <f>Q202*H202</f>
        <v>0.20788151999999999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127</v>
      </c>
      <c r="AT202" s="217" t="s">
        <v>122</v>
      </c>
      <c r="AU202" s="217" t="s">
        <v>86</v>
      </c>
      <c r="AY202" s="18" t="s">
        <v>120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127</v>
      </c>
      <c r="BK202" s="218">
        <f>ROUND(I202*H202,2)</f>
        <v>0</v>
      </c>
      <c r="BL202" s="18" t="s">
        <v>127</v>
      </c>
      <c r="BM202" s="217" t="s">
        <v>281</v>
      </c>
    </row>
    <row r="203" s="2" customFormat="1">
      <c r="A203" s="39"/>
      <c r="B203" s="40"/>
      <c r="C203" s="41"/>
      <c r="D203" s="219" t="s">
        <v>129</v>
      </c>
      <c r="E203" s="41"/>
      <c r="F203" s="220" t="s">
        <v>282</v>
      </c>
      <c r="G203" s="41"/>
      <c r="H203" s="41"/>
      <c r="I203" s="221"/>
      <c r="J203" s="41"/>
      <c r="K203" s="41"/>
      <c r="L203" s="45"/>
      <c r="M203" s="222"/>
      <c r="N203" s="223"/>
      <c r="O203" s="86"/>
      <c r="P203" s="86"/>
      <c r="Q203" s="86"/>
      <c r="R203" s="86"/>
      <c r="S203" s="86"/>
      <c r="T203" s="87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129</v>
      </c>
      <c r="AU203" s="18" t="s">
        <v>86</v>
      </c>
    </row>
    <row r="204" s="13" customFormat="1">
      <c r="A204" s="13"/>
      <c r="B204" s="224"/>
      <c r="C204" s="225"/>
      <c r="D204" s="226" t="s">
        <v>131</v>
      </c>
      <c r="E204" s="227" t="s">
        <v>28</v>
      </c>
      <c r="F204" s="228" t="s">
        <v>283</v>
      </c>
      <c r="G204" s="225"/>
      <c r="H204" s="227" t="s">
        <v>28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131</v>
      </c>
      <c r="AU204" s="234" t="s">
        <v>86</v>
      </c>
      <c r="AV204" s="13" t="s">
        <v>84</v>
      </c>
      <c r="AW204" s="13" t="s">
        <v>37</v>
      </c>
      <c r="AX204" s="13" t="s">
        <v>76</v>
      </c>
      <c r="AY204" s="234" t="s">
        <v>120</v>
      </c>
    </row>
    <row r="205" s="13" customFormat="1">
      <c r="A205" s="13"/>
      <c r="B205" s="224"/>
      <c r="C205" s="225"/>
      <c r="D205" s="226" t="s">
        <v>131</v>
      </c>
      <c r="E205" s="227" t="s">
        <v>28</v>
      </c>
      <c r="F205" s="228" t="s">
        <v>284</v>
      </c>
      <c r="G205" s="225"/>
      <c r="H205" s="227" t="s">
        <v>28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131</v>
      </c>
      <c r="AU205" s="234" t="s">
        <v>86</v>
      </c>
      <c r="AV205" s="13" t="s">
        <v>84</v>
      </c>
      <c r="AW205" s="13" t="s">
        <v>37</v>
      </c>
      <c r="AX205" s="13" t="s">
        <v>76</v>
      </c>
      <c r="AY205" s="234" t="s">
        <v>120</v>
      </c>
    </row>
    <row r="206" s="14" customFormat="1">
      <c r="A206" s="14"/>
      <c r="B206" s="235"/>
      <c r="C206" s="236"/>
      <c r="D206" s="226" t="s">
        <v>131</v>
      </c>
      <c r="E206" s="237" t="s">
        <v>28</v>
      </c>
      <c r="F206" s="238" t="s">
        <v>285</v>
      </c>
      <c r="G206" s="236"/>
      <c r="H206" s="239">
        <v>0.12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131</v>
      </c>
      <c r="AU206" s="245" t="s">
        <v>86</v>
      </c>
      <c r="AV206" s="14" t="s">
        <v>86</v>
      </c>
      <c r="AW206" s="14" t="s">
        <v>37</v>
      </c>
      <c r="AX206" s="14" t="s">
        <v>76</v>
      </c>
      <c r="AY206" s="245" t="s">
        <v>120</v>
      </c>
    </row>
    <row r="207" s="13" customFormat="1">
      <c r="A207" s="13"/>
      <c r="B207" s="224"/>
      <c r="C207" s="225"/>
      <c r="D207" s="226" t="s">
        <v>131</v>
      </c>
      <c r="E207" s="227" t="s">
        <v>28</v>
      </c>
      <c r="F207" s="228" t="s">
        <v>286</v>
      </c>
      <c r="G207" s="225"/>
      <c r="H207" s="227" t="s">
        <v>28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131</v>
      </c>
      <c r="AU207" s="234" t="s">
        <v>86</v>
      </c>
      <c r="AV207" s="13" t="s">
        <v>84</v>
      </c>
      <c r="AW207" s="13" t="s">
        <v>37</v>
      </c>
      <c r="AX207" s="13" t="s">
        <v>76</v>
      </c>
      <c r="AY207" s="234" t="s">
        <v>120</v>
      </c>
    </row>
    <row r="208" s="14" customFormat="1">
      <c r="A208" s="14"/>
      <c r="B208" s="235"/>
      <c r="C208" s="236"/>
      <c r="D208" s="226" t="s">
        <v>131</v>
      </c>
      <c r="E208" s="237" t="s">
        <v>28</v>
      </c>
      <c r="F208" s="238" t="s">
        <v>287</v>
      </c>
      <c r="G208" s="236"/>
      <c r="H208" s="239">
        <v>0.02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131</v>
      </c>
      <c r="AU208" s="245" t="s">
        <v>86</v>
      </c>
      <c r="AV208" s="14" t="s">
        <v>86</v>
      </c>
      <c r="AW208" s="14" t="s">
        <v>37</v>
      </c>
      <c r="AX208" s="14" t="s">
        <v>76</v>
      </c>
      <c r="AY208" s="245" t="s">
        <v>120</v>
      </c>
    </row>
    <row r="209" s="13" customFormat="1">
      <c r="A209" s="13"/>
      <c r="B209" s="224"/>
      <c r="C209" s="225"/>
      <c r="D209" s="226" t="s">
        <v>131</v>
      </c>
      <c r="E209" s="227" t="s">
        <v>28</v>
      </c>
      <c r="F209" s="228" t="s">
        <v>288</v>
      </c>
      <c r="G209" s="225"/>
      <c r="H209" s="227" t="s">
        <v>28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131</v>
      </c>
      <c r="AU209" s="234" t="s">
        <v>86</v>
      </c>
      <c r="AV209" s="13" t="s">
        <v>84</v>
      </c>
      <c r="AW209" s="13" t="s">
        <v>37</v>
      </c>
      <c r="AX209" s="13" t="s">
        <v>76</v>
      </c>
      <c r="AY209" s="234" t="s">
        <v>120</v>
      </c>
    </row>
    <row r="210" s="14" customFormat="1">
      <c r="A210" s="14"/>
      <c r="B210" s="235"/>
      <c r="C210" s="236"/>
      <c r="D210" s="226" t="s">
        <v>131</v>
      </c>
      <c r="E210" s="237" t="s">
        <v>28</v>
      </c>
      <c r="F210" s="238" t="s">
        <v>289</v>
      </c>
      <c r="G210" s="236"/>
      <c r="H210" s="239">
        <v>0.056000000000000001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131</v>
      </c>
      <c r="AU210" s="245" t="s">
        <v>86</v>
      </c>
      <c r="AV210" s="14" t="s">
        <v>86</v>
      </c>
      <c r="AW210" s="14" t="s">
        <v>37</v>
      </c>
      <c r="AX210" s="14" t="s">
        <v>76</v>
      </c>
      <c r="AY210" s="245" t="s">
        <v>120</v>
      </c>
    </row>
    <row r="211" s="15" customFormat="1">
      <c r="A211" s="15"/>
      <c r="B211" s="246"/>
      <c r="C211" s="247"/>
      <c r="D211" s="226" t="s">
        <v>131</v>
      </c>
      <c r="E211" s="248" t="s">
        <v>28</v>
      </c>
      <c r="F211" s="249" t="s">
        <v>187</v>
      </c>
      <c r="G211" s="247"/>
      <c r="H211" s="250">
        <v>0.19599999999999998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131</v>
      </c>
      <c r="AU211" s="256" t="s">
        <v>86</v>
      </c>
      <c r="AV211" s="15" t="s">
        <v>127</v>
      </c>
      <c r="AW211" s="15" t="s">
        <v>37</v>
      </c>
      <c r="AX211" s="15" t="s">
        <v>84</v>
      </c>
      <c r="AY211" s="256" t="s">
        <v>120</v>
      </c>
    </row>
    <row r="212" s="2" customFormat="1" ht="24.15" customHeight="1">
      <c r="A212" s="39"/>
      <c r="B212" s="40"/>
      <c r="C212" s="206" t="s">
        <v>290</v>
      </c>
      <c r="D212" s="206" t="s">
        <v>122</v>
      </c>
      <c r="E212" s="207" t="s">
        <v>291</v>
      </c>
      <c r="F212" s="208" t="s">
        <v>292</v>
      </c>
      <c r="G212" s="209" t="s">
        <v>143</v>
      </c>
      <c r="H212" s="210">
        <v>1</v>
      </c>
      <c r="I212" s="211"/>
      <c r="J212" s="212">
        <f>ROUND(I212*H212,2)</f>
        <v>0</v>
      </c>
      <c r="K212" s="208" t="s">
        <v>126</v>
      </c>
      <c r="L212" s="45"/>
      <c r="M212" s="213" t="s">
        <v>28</v>
      </c>
      <c r="N212" s="214" t="s">
        <v>49</v>
      </c>
      <c r="O212" s="86"/>
      <c r="P212" s="215">
        <f>O212*H212</f>
        <v>0</v>
      </c>
      <c r="Q212" s="215">
        <v>2.5018699999999998</v>
      </c>
      <c r="R212" s="215">
        <f>Q212*H212</f>
        <v>2.5018699999999998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127</v>
      </c>
      <c r="AT212" s="217" t="s">
        <v>122</v>
      </c>
      <c r="AU212" s="217" t="s">
        <v>86</v>
      </c>
      <c r="AY212" s="18" t="s">
        <v>120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127</v>
      </c>
      <c r="BK212" s="218">
        <f>ROUND(I212*H212,2)</f>
        <v>0</v>
      </c>
      <c r="BL212" s="18" t="s">
        <v>127</v>
      </c>
      <c r="BM212" s="217" t="s">
        <v>293</v>
      </c>
    </row>
    <row r="213" s="2" customFormat="1">
      <c r="A213" s="39"/>
      <c r="B213" s="40"/>
      <c r="C213" s="41"/>
      <c r="D213" s="219" t="s">
        <v>129</v>
      </c>
      <c r="E213" s="41"/>
      <c r="F213" s="220" t="s">
        <v>294</v>
      </c>
      <c r="G213" s="41"/>
      <c r="H213" s="41"/>
      <c r="I213" s="221"/>
      <c r="J213" s="41"/>
      <c r="K213" s="41"/>
      <c r="L213" s="45"/>
      <c r="M213" s="222"/>
      <c r="N213" s="223"/>
      <c r="O213" s="86"/>
      <c r="P213" s="86"/>
      <c r="Q213" s="86"/>
      <c r="R213" s="86"/>
      <c r="S213" s="86"/>
      <c r="T213" s="87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129</v>
      </c>
      <c r="AU213" s="18" t="s">
        <v>86</v>
      </c>
    </row>
    <row r="214" s="13" customFormat="1">
      <c r="A214" s="13"/>
      <c r="B214" s="224"/>
      <c r="C214" s="225"/>
      <c r="D214" s="226" t="s">
        <v>131</v>
      </c>
      <c r="E214" s="227" t="s">
        <v>28</v>
      </c>
      <c r="F214" s="228" t="s">
        <v>295</v>
      </c>
      <c r="G214" s="225"/>
      <c r="H214" s="227" t="s">
        <v>28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131</v>
      </c>
      <c r="AU214" s="234" t="s">
        <v>86</v>
      </c>
      <c r="AV214" s="13" t="s">
        <v>84</v>
      </c>
      <c r="AW214" s="13" t="s">
        <v>37</v>
      </c>
      <c r="AX214" s="13" t="s">
        <v>76</v>
      </c>
      <c r="AY214" s="234" t="s">
        <v>120</v>
      </c>
    </row>
    <row r="215" s="14" customFormat="1">
      <c r="A215" s="14"/>
      <c r="B215" s="235"/>
      <c r="C215" s="236"/>
      <c r="D215" s="226" t="s">
        <v>131</v>
      </c>
      <c r="E215" s="237" t="s">
        <v>28</v>
      </c>
      <c r="F215" s="238" t="s">
        <v>172</v>
      </c>
      <c r="G215" s="236"/>
      <c r="H215" s="239">
        <v>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131</v>
      </c>
      <c r="AU215" s="245" t="s">
        <v>86</v>
      </c>
      <c r="AV215" s="14" t="s">
        <v>86</v>
      </c>
      <c r="AW215" s="14" t="s">
        <v>37</v>
      </c>
      <c r="AX215" s="14" t="s">
        <v>84</v>
      </c>
      <c r="AY215" s="245" t="s">
        <v>120</v>
      </c>
    </row>
    <row r="216" s="2" customFormat="1" ht="16.5" customHeight="1">
      <c r="A216" s="39"/>
      <c r="B216" s="40"/>
      <c r="C216" s="206" t="s">
        <v>296</v>
      </c>
      <c r="D216" s="206" t="s">
        <v>122</v>
      </c>
      <c r="E216" s="207" t="s">
        <v>297</v>
      </c>
      <c r="F216" s="208" t="s">
        <v>298</v>
      </c>
      <c r="G216" s="209" t="s">
        <v>125</v>
      </c>
      <c r="H216" s="210">
        <v>4</v>
      </c>
      <c r="I216" s="211"/>
      <c r="J216" s="212">
        <f>ROUND(I216*H216,2)</f>
        <v>0</v>
      </c>
      <c r="K216" s="208" t="s">
        <v>126</v>
      </c>
      <c r="L216" s="45"/>
      <c r="M216" s="213" t="s">
        <v>28</v>
      </c>
      <c r="N216" s="214" t="s">
        <v>49</v>
      </c>
      <c r="O216" s="86"/>
      <c r="P216" s="215">
        <f>O216*H216</f>
        <v>0</v>
      </c>
      <c r="Q216" s="215">
        <v>0.00264</v>
      </c>
      <c r="R216" s="215">
        <f>Q216*H216</f>
        <v>0.01056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127</v>
      </c>
      <c r="AT216" s="217" t="s">
        <v>122</v>
      </c>
      <c r="AU216" s="217" t="s">
        <v>86</v>
      </c>
      <c r="AY216" s="18" t="s">
        <v>120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127</v>
      </c>
      <c r="BK216" s="218">
        <f>ROUND(I216*H216,2)</f>
        <v>0</v>
      </c>
      <c r="BL216" s="18" t="s">
        <v>127</v>
      </c>
      <c r="BM216" s="217" t="s">
        <v>299</v>
      </c>
    </row>
    <row r="217" s="2" customFormat="1">
      <c r="A217" s="39"/>
      <c r="B217" s="40"/>
      <c r="C217" s="41"/>
      <c r="D217" s="219" t="s">
        <v>129</v>
      </c>
      <c r="E217" s="41"/>
      <c r="F217" s="220" t="s">
        <v>300</v>
      </c>
      <c r="G217" s="41"/>
      <c r="H217" s="41"/>
      <c r="I217" s="221"/>
      <c r="J217" s="41"/>
      <c r="K217" s="41"/>
      <c r="L217" s="45"/>
      <c r="M217" s="222"/>
      <c r="N217" s="223"/>
      <c r="O217" s="86"/>
      <c r="P217" s="86"/>
      <c r="Q217" s="86"/>
      <c r="R217" s="86"/>
      <c r="S217" s="86"/>
      <c r="T217" s="87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129</v>
      </c>
      <c r="AU217" s="18" t="s">
        <v>86</v>
      </c>
    </row>
    <row r="218" s="13" customFormat="1">
      <c r="A218" s="13"/>
      <c r="B218" s="224"/>
      <c r="C218" s="225"/>
      <c r="D218" s="226" t="s">
        <v>131</v>
      </c>
      <c r="E218" s="227" t="s">
        <v>28</v>
      </c>
      <c r="F218" s="228" t="s">
        <v>295</v>
      </c>
      <c r="G218" s="225"/>
      <c r="H218" s="227" t="s">
        <v>28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131</v>
      </c>
      <c r="AU218" s="234" t="s">
        <v>86</v>
      </c>
      <c r="AV218" s="13" t="s">
        <v>84</v>
      </c>
      <c r="AW218" s="13" t="s">
        <v>37</v>
      </c>
      <c r="AX218" s="13" t="s">
        <v>76</v>
      </c>
      <c r="AY218" s="234" t="s">
        <v>120</v>
      </c>
    </row>
    <row r="219" s="14" customFormat="1">
      <c r="A219" s="14"/>
      <c r="B219" s="235"/>
      <c r="C219" s="236"/>
      <c r="D219" s="226" t="s">
        <v>131</v>
      </c>
      <c r="E219" s="237" t="s">
        <v>28</v>
      </c>
      <c r="F219" s="238" t="s">
        <v>301</v>
      </c>
      <c r="G219" s="236"/>
      <c r="H219" s="239">
        <v>4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131</v>
      </c>
      <c r="AU219" s="245" t="s">
        <v>86</v>
      </c>
      <c r="AV219" s="14" t="s">
        <v>86</v>
      </c>
      <c r="AW219" s="14" t="s">
        <v>37</v>
      </c>
      <c r="AX219" s="14" t="s">
        <v>84</v>
      </c>
      <c r="AY219" s="245" t="s">
        <v>120</v>
      </c>
    </row>
    <row r="220" s="2" customFormat="1" ht="16.5" customHeight="1">
      <c r="A220" s="39"/>
      <c r="B220" s="40"/>
      <c r="C220" s="206" t="s">
        <v>302</v>
      </c>
      <c r="D220" s="206" t="s">
        <v>122</v>
      </c>
      <c r="E220" s="207" t="s">
        <v>303</v>
      </c>
      <c r="F220" s="208" t="s">
        <v>304</v>
      </c>
      <c r="G220" s="209" t="s">
        <v>125</v>
      </c>
      <c r="H220" s="210">
        <v>4</v>
      </c>
      <c r="I220" s="211"/>
      <c r="J220" s="212">
        <f>ROUND(I220*H220,2)</f>
        <v>0</v>
      </c>
      <c r="K220" s="208" t="s">
        <v>126</v>
      </c>
      <c r="L220" s="45"/>
      <c r="M220" s="213" t="s">
        <v>28</v>
      </c>
      <c r="N220" s="214" t="s">
        <v>49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127</v>
      </c>
      <c r="AT220" s="217" t="s">
        <v>122</v>
      </c>
      <c r="AU220" s="217" t="s">
        <v>86</v>
      </c>
      <c r="AY220" s="18" t="s">
        <v>120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127</v>
      </c>
      <c r="BK220" s="218">
        <f>ROUND(I220*H220,2)</f>
        <v>0</v>
      </c>
      <c r="BL220" s="18" t="s">
        <v>127</v>
      </c>
      <c r="BM220" s="217" t="s">
        <v>305</v>
      </c>
    </row>
    <row r="221" s="2" customFormat="1">
      <c r="A221" s="39"/>
      <c r="B221" s="40"/>
      <c r="C221" s="41"/>
      <c r="D221" s="219" t="s">
        <v>129</v>
      </c>
      <c r="E221" s="41"/>
      <c r="F221" s="220" t="s">
        <v>306</v>
      </c>
      <c r="G221" s="41"/>
      <c r="H221" s="41"/>
      <c r="I221" s="221"/>
      <c r="J221" s="41"/>
      <c r="K221" s="41"/>
      <c r="L221" s="45"/>
      <c r="M221" s="222"/>
      <c r="N221" s="223"/>
      <c r="O221" s="86"/>
      <c r="P221" s="86"/>
      <c r="Q221" s="86"/>
      <c r="R221" s="86"/>
      <c r="S221" s="86"/>
      <c r="T221" s="87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129</v>
      </c>
      <c r="AU221" s="18" t="s">
        <v>86</v>
      </c>
    </row>
    <row r="222" s="12" customFormat="1" ht="22.8" customHeight="1">
      <c r="A222" s="12"/>
      <c r="B222" s="190"/>
      <c r="C222" s="191"/>
      <c r="D222" s="192" t="s">
        <v>75</v>
      </c>
      <c r="E222" s="204" t="s">
        <v>127</v>
      </c>
      <c r="F222" s="204" t="s">
        <v>307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SUM(P223:P285)</f>
        <v>0</v>
      </c>
      <c r="Q222" s="198"/>
      <c r="R222" s="199">
        <f>SUM(R223:R285)</f>
        <v>8646.4850933999987</v>
      </c>
      <c r="S222" s="198"/>
      <c r="T222" s="200">
        <f>SUM(T223:T285)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84</v>
      </c>
      <c r="AT222" s="202" t="s">
        <v>75</v>
      </c>
      <c r="AU222" s="202" t="s">
        <v>84</v>
      </c>
      <c r="AY222" s="201" t="s">
        <v>120</v>
      </c>
      <c r="BK222" s="203">
        <f>SUM(BK223:BK285)</f>
        <v>0</v>
      </c>
    </row>
    <row r="223" s="2" customFormat="1" ht="33" customHeight="1">
      <c r="A223" s="39"/>
      <c r="B223" s="40"/>
      <c r="C223" s="206" t="s">
        <v>308</v>
      </c>
      <c r="D223" s="206" t="s">
        <v>122</v>
      </c>
      <c r="E223" s="207" t="s">
        <v>309</v>
      </c>
      <c r="F223" s="208" t="s">
        <v>310</v>
      </c>
      <c r="G223" s="209" t="s">
        <v>125</v>
      </c>
      <c r="H223" s="210">
        <v>10</v>
      </c>
      <c r="I223" s="211"/>
      <c r="J223" s="212">
        <f>ROUND(I223*H223,2)</f>
        <v>0</v>
      </c>
      <c r="K223" s="208" t="s">
        <v>126</v>
      </c>
      <c r="L223" s="45"/>
      <c r="M223" s="213" t="s">
        <v>28</v>
      </c>
      <c r="N223" s="214" t="s">
        <v>49</v>
      </c>
      <c r="O223" s="86"/>
      <c r="P223" s="215">
        <f>O223*H223</f>
        <v>0</v>
      </c>
      <c r="Q223" s="215">
        <v>0.48580000000000001</v>
      </c>
      <c r="R223" s="215">
        <f>Q223*H223</f>
        <v>4.8580000000000005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127</v>
      </c>
      <c r="AT223" s="217" t="s">
        <v>122</v>
      </c>
      <c r="AU223" s="217" t="s">
        <v>86</v>
      </c>
      <c r="AY223" s="18" t="s">
        <v>120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127</v>
      </c>
      <c r="BK223" s="218">
        <f>ROUND(I223*H223,2)</f>
        <v>0</v>
      </c>
      <c r="BL223" s="18" t="s">
        <v>127</v>
      </c>
      <c r="BM223" s="217" t="s">
        <v>311</v>
      </c>
    </row>
    <row r="224" s="2" customFormat="1">
      <c r="A224" s="39"/>
      <c r="B224" s="40"/>
      <c r="C224" s="41"/>
      <c r="D224" s="219" t="s">
        <v>129</v>
      </c>
      <c r="E224" s="41"/>
      <c r="F224" s="220" t="s">
        <v>312</v>
      </c>
      <c r="G224" s="41"/>
      <c r="H224" s="41"/>
      <c r="I224" s="221"/>
      <c r="J224" s="41"/>
      <c r="K224" s="41"/>
      <c r="L224" s="45"/>
      <c r="M224" s="222"/>
      <c r="N224" s="223"/>
      <c r="O224" s="86"/>
      <c r="P224" s="86"/>
      <c r="Q224" s="86"/>
      <c r="R224" s="86"/>
      <c r="S224" s="86"/>
      <c r="T224" s="87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129</v>
      </c>
      <c r="AU224" s="18" t="s">
        <v>86</v>
      </c>
    </row>
    <row r="225" s="13" customFormat="1">
      <c r="A225" s="13"/>
      <c r="B225" s="224"/>
      <c r="C225" s="225"/>
      <c r="D225" s="226" t="s">
        <v>131</v>
      </c>
      <c r="E225" s="227" t="s">
        <v>28</v>
      </c>
      <c r="F225" s="228" t="s">
        <v>313</v>
      </c>
      <c r="G225" s="225"/>
      <c r="H225" s="227" t="s">
        <v>28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131</v>
      </c>
      <c r="AU225" s="234" t="s">
        <v>86</v>
      </c>
      <c r="AV225" s="13" t="s">
        <v>84</v>
      </c>
      <c r="AW225" s="13" t="s">
        <v>37</v>
      </c>
      <c r="AX225" s="13" t="s">
        <v>76</v>
      </c>
      <c r="AY225" s="234" t="s">
        <v>120</v>
      </c>
    </row>
    <row r="226" s="14" customFormat="1">
      <c r="A226" s="14"/>
      <c r="B226" s="235"/>
      <c r="C226" s="236"/>
      <c r="D226" s="226" t="s">
        <v>131</v>
      </c>
      <c r="E226" s="237" t="s">
        <v>28</v>
      </c>
      <c r="F226" s="238" t="s">
        <v>314</v>
      </c>
      <c r="G226" s="236"/>
      <c r="H226" s="239">
        <v>10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131</v>
      </c>
      <c r="AU226" s="245" t="s">
        <v>86</v>
      </c>
      <c r="AV226" s="14" t="s">
        <v>86</v>
      </c>
      <c r="AW226" s="14" t="s">
        <v>37</v>
      </c>
      <c r="AX226" s="14" t="s">
        <v>84</v>
      </c>
      <c r="AY226" s="245" t="s">
        <v>120</v>
      </c>
    </row>
    <row r="227" s="2" customFormat="1" ht="24.15" customHeight="1">
      <c r="A227" s="39"/>
      <c r="B227" s="40"/>
      <c r="C227" s="206" t="s">
        <v>315</v>
      </c>
      <c r="D227" s="206" t="s">
        <v>122</v>
      </c>
      <c r="E227" s="207" t="s">
        <v>316</v>
      </c>
      <c r="F227" s="208" t="s">
        <v>317</v>
      </c>
      <c r="G227" s="209" t="s">
        <v>125</v>
      </c>
      <c r="H227" s="210">
        <v>10</v>
      </c>
      <c r="I227" s="211"/>
      <c r="J227" s="212">
        <f>ROUND(I227*H227,2)</f>
        <v>0</v>
      </c>
      <c r="K227" s="208" t="s">
        <v>28</v>
      </c>
      <c r="L227" s="45"/>
      <c r="M227" s="213" t="s">
        <v>28</v>
      </c>
      <c r="N227" s="214" t="s">
        <v>49</v>
      </c>
      <c r="O227" s="86"/>
      <c r="P227" s="215">
        <f>O227*H227</f>
        <v>0</v>
      </c>
      <c r="Q227" s="215">
        <v>0.31879000000000002</v>
      </c>
      <c r="R227" s="215">
        <f>Q227*H227</f>
        <v>3.1879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127</v>
      </c>
      <c r="AT227" s="217" t="s">
        <v>122</v>
      </c>
      <c r="AU227" s="217" t="s">
        <v>86</v>
      </c>
      <c r="AY227" s="18" t="s">
        <v>120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127</v>
      </c>
      <c r="BK227" s="218">
        <f>ROUND(I227*H227,2)</f>
        <v>0</v>
      </c>
      <c r="BL227" s="18" t="s">
        <v>127</v>
      </c>
      <c r="BM227" s="217" t="s">
        <v>318</v>
      </c>
    </row>
    <row r="228" s="13" customFormat="1">
      <c r="A228" s="13"/>
      <c r="B228" s="224"/>
      <c r="C228" s="225"/>
      <c r="D228" s="226" t="s">
        <v>131</v>
      </c>
      <c r="E228" s="227" t="s">
        <v>28</v>
      </c>
      <c r="F228" s="228" t="s">
        <v>319</v>
      </c>
      <c r="G228" s="225"/>
      <c r="H228" s="227" t="s">
        <v>28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131</v>
      </c>
      <c r="AU228" s="234" t="s">
        <v>86</v>
      </c>
      <c r="AV228" s="13" t="s">
        <v>84</v>
      </c>
      <c r="AW228" s="13" t="s">
        <v>37</v>
      </c>
      <c r="AX228" s="13" t="s">
        <v>76</v>
      </c>
      <c r="AY228" s="234" t="s">
        <v>120</v>
      </c>
    </row>
    <row r="229" s="14" customFormat="1">
      <c r="A229" s="14"/>
      <c r="B229" s="235"/>
      <c r="C229" s="236"/>
      <c r="D229" s="226" t="s">
        <v>131</v>
      </c>
      <c r="E229" s="237" t="s">
        <v>28</v>
      </c>
      <c r="F229" s="238" t="s">
        <v>314</v>
      </c>
      <c r="G229" s="236"/>
      <c r="H229" s="239">
        <v>10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131</v>
      </c>
      <c r="AU229" s="245" t="s">
        <v>86</v>
      </c>
      <c r="AV229" s="14" t="s">
        <v>86</v>
      </c>
      <c r="AW229" s="14" t="s">
        <v>37</v>
      </c>
      <c r="AX229" s="14" t="s">
        <v>84</v>
      </c>
      <c r="AY229" s="245" t="s">
        <v>120</v>
      </c>
    </row>
    <row r="230" s="2" customFormat="1" ht="37.8" customHeight="1">
      <c r="A230" s="39"/>
      <c r="B230" s="40"/>
      <c r="C230" s="206" t="s">
        <v>320</v>
      </c>
      <c r="D230" s="206" t="s">
        <v>122</v>
      </c>
      <c r="E230" s="207" t="s">
        <v>321</v>
      </c>
      <c r="F230" s="208" t="s">
        <v>322</v>
      </c>
      <c r="G230" s="209" t="s">
        <v>143</v>
      </c>
      <c r="H230" s="210">
        <v>2.1499999999999999</v>
      </c>
      <c r="I230" s="211"/>
      <c r="J230" s="212">
        <f>ROUND(I230*H230,2)</f>
        <v>0</v>
      </c>
      <c r="K230" s="208" t="s">
        <v>126</v>
      </c>
      <c r="L230" s="45"/>
      <c r="M230" s="213" t="s">
        <v>28</v>
      </c>
      <c r="N230" s="214" t="s">
        <v>49</v>
      </c>
      <c r="O230" s="86"/>
      <c r="P230" s="215">
        <f>O230*H230</f>
        <v>0</v>
      </c>
      <c r="Q230" s="215">
        <v>2.25</v>
      </c>
      <c r="R230" s="215">
        <f>Q230*H230</f>
        <v>4.8374999999999995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127</v>
      </c>
      <c r="AT230" s="217" t="s">
        <v>122</v>
      </c>
      <c r="AU230" s="217" t="s">
        <v>86</v>
      </c>
      <c r="AY230" s="18" t="s">
        <v>120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127</v>
      </c>
      <c r="BK230" s="218">
        <f>ROUND(I230*H230,2)</f>
        <v>0</v>
      </c>
      <c r="BL230" s="18" t="s">
        <v>127</v>
      </c>
      <c r="BM230" s="217" t="s">
        <v>323</v>
      </c>
    </row>
    <row r="231" s="2" customFormat="1">
      <c r="A231" s="39"/>
      <c r="B231" s="40"/>
      <c r="C231" s="41"/>
      <c r="D231" s="219" t="s">
        <v>129</v>
      </c>
      <c r="E231" s="41"/>
      <c r="F231" s="220" t="s">
        <v>324</v>
      </c>
      <c r="G231" s="41"/>
      <c r="H231" s="41"/>
      <c r="I231" s="221"/>
      <c r="J231" s="41"/>
      <c r="K231" s="41"/>
      <c r="L231" s="45"/>
      <c r="M231" s="222"/>
      <c r="N231" s="223"/>
      <c r="O231" s="86"/>
      <c r="P231" s="86"/>
      <c r="Q231" s="86"/>
      <c r="R231" s="86"/>
      <c r="S231" s="86"/>
      <c r="T231" s="87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129</v>
      </c>
      <c r="AU231" s="18" t="s">
        <v>86</v>
      </c>
    </row>
    <row r="232" s="13" customFormat="1">
      <c r="A232" s="13"/>
      <c r="B232" s="224"/>
      <c r="C232" s="225"/>
      <c r="D232" s="226" t="s">
        <v>131</v>
      </c>
      <c r="E232" s="227" t="s">
        <v>28</v>
      </c>
      <c r="F232" s="228" t="s">
        <v>325</v>
      </c>
      <c r="G232" s="225"/>
      <c r="H232" s="227" t="s">
        <v>28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131</v>
      </c>
      <c r="AU232" s="234" t="s">
        <v>86</v>
      </c>
      <c r="AV232" s="13" t="s">
        <v>84</v>
      </c>
      <c r="AW232" s="13" t="s">
        <v>37</v>
      </c>
      <c r="AX232" s="13" t="s">
        <v>76</v>
      </c>
      <c r="AY232" s="234" t="s">
        <v>120</v>
      </c>
    </row>
    <row r="233" s="14" customFormat="1">
      <c r="A233" s="14"/>
      <c r="B233" s="235"/>
      <c r="C233" s="236"/>
      <c r="D233" s="226" t="s">
        <v>131</v>
      </c>
      <c r="E233" s="237" t="s">
        <v>28</v>
      </c>
      <c r="F233" s="238" t="s">
        <v>326</v>
      </c>
      <c r="G233" s="236"/>
      <c r="H233" s="239">
        <v>2.1499999999999999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131</v>
      </c>
      <c r="AU233" s="245" t="s">
        <v>86</v>
      </c>
      <c r="AV233" s="14" t="s">
        <v>86</v>
      </c>
      <c r="AW233" s="14" t="s">
        <v>37</v>
      </c>
      <c r="AX233" s="14" t="s">
        <v>84</v>
      </c>
      <c r="AY233" s="245" t="s">
        <v>120</v>
      </c>
    </row>
    <row r="234" s="2" customFormat="1" ht="49.05" customHeight="1">
      <c r="A234" s="39"/>
      <c r="B234" s="40"/>
      <c r="C234" s="206" t="s">
        <v>327</v>
      </c>
      <c r="D234" s="206" t="s">
        <v>122</v>
      </c>
      <c r="E234" s="207" t="s">
        <v>328</v>
      </c>
      <c r="F234" s="208" t="s">
        <v>329</v>
      </c>
      <c r="G234" s="209" t="s">
        <v>125</v>
      </c>
      <c r="H234" s="210">
        <v>125</v>
      </c>
      <c r="I234" s="211"/>
      <c r="J234" s="212">
        <f>ROUND(I234*H234,2)</f>
        <v>0</v>
      </c>
      <c r="K234" s="208" t="s">
        <v>126</v>
      </c>
      <c r="L234" s="45"/>
      <c r="M234" s="213" t="s">
        <v>28</v>
      </c>
      <c r="N234" s="214" t="s">
        <v>49</v>
      </c>
      <c r="O234" s="86"/>
      <c r="P234" s="215">
        <f>O234*H234</f>
        <v>0</v>
      </c>
      <c r="Q234" s="215">
        <v>0.00021000000000000001</v>
      </c>
      <c r="R234" s="215">
        <f>Q234*H234</f>
        <v>0.026250000000000002</v>
      </c>
      <c r="S234" s="215">
        <v>0</v>
      </c>
      <c r="T234" s="21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7" t="s">
        <v>127</v>
      </c>
      <c r="AT234" s="217" t="s">
        <v>122</v>
      </c>
      <c r="AU234" s="217" t="s">
        <v>86</v>
      </c>
      <c r="AY234" s="18" t="s">
        <v>120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127</v>
      </c>
      <c r="BK234" s="218">
        <f>ROUND(I234*H234,2)</f>
        <v>0</v>
      </c>
      <c r="BL234" s="18" t="s">
        <v>127</v>
      </c>
      <c r="BM234" s="217" t="s">
        <v>330</v>
      </c>
    </row>
    <row r="235" s="2" customFormat="1">
      <c r="A235" s="39"/>
      <c r="B235" s="40"/>
      <c r="C235" s="41"/>
      <c r="D235" s="219" t="s">
        <v>129</v>
      </c>
      <c r="E235" s="41"/>
      <c r="F235" s="220" t="s">
        <v>331</v>
      </c>
      <c r="G235" s="41"/>
      <c r="H235" s="41"/>
      <c r="I235" s="221"/>
      <c r="J235" s="41"/>
      <c r="K235" s="41"/>
      <c r="L235" s="45"/>
      <c r="M235" s="222"/>
      <c r="N235" s="223"/>
      <c r="O235" s="86"/>
      <c r="P235" s="86"/>
      <c r="Q235" s="86"/>
      <c r="R235" s="86"/>
      <c r="S235" s="86"/>
      <c r="T235" s="87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129</v>
      </c>
      <c r="AU235" s="18" t="s">
        <v>86</v>
      </c>
    </row>
    <row r="236" s="13" customFormat="1">
      <c r="A236" s="13"/>
      <c r="B236" s="224"/>
      <c r="C236" s="225"/>
      <c r="D236" s="226" t="s">
        <v>131</v>
      </c>
      <c r="E236" s="227" t="s">
        <v>28</v>
      </c>
      <c r="F236" s="228" t="s">
        <v>332</v>
      </c>
      <c r="G236" s="225"/>
      <c r="H236" s="227" t="s">
        <v>28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131</v>
      </c>
      <c r="AU236" s="234" t="s">
        <v>86</v>
      </c>
      <c r="AV236" s="13" t="s">
        <v>84</v>
      </c>
      <c r="AW236" s="13" t="s">
        <v>37</v>
      </c>
      <c r="AX236" s="13" t="s">
        <v>76</v>
      </c>
      <c r="AY236" s="234" t="s">
        <v>120</v>
      </c>
    </row>
    <row r="237" s="14" customFormat="1">
      <c r="A237" s="14"/>
      <c r="B237" s="235"/>
      <c r="C237" s="236"/>
      <c r="D237" s="226" t="s">
        <v>131</v>
      </c>
      <c r="E237" s="237" t="s">
        <v>28</v>
      </c>
      <c r="F237" s="238" t="s">
        <v>238</v>
      </c>
      <c r="G237" s="236"/>
      <c r="H237" s="239">
        <v>125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131</v>
      </c>
      <c r="AU237" s="245" t="s">
        <v>86</v>
      </c>
      <c r="AV237" s="14" t="s">
        <v>86</v>
      </c>
      <c r="AW237" s="14" t="s">
        <v>37</v>
      </c>
      <c r="AX237" s="14" t="s">
        <v>84</v>
      </c>
      <c r="AY237" s="245" t="s">
        <v>120</v>
      </c>
    </row>
    <row r="238" s="2" customFormat="1" ht="24.15" customHeight="1">
      <c r="A238" s="39"/>
      <c r="B238" s="40"/>
      <c r="C238" s="257" t="s">
        <v>333</v>
      </c>
      <c r="D238" s="257" t="s">
        <v>225</v>
      </c>
      <c r="E238" s="258" t="s">
        <v>334</v>
      </c>
      <c r="F238" s="259" t="s">
        <v>335</v>
      </c>
      <c r="G238" s="260" t="s">
        <v>125</v>
      </c>
      <c r="H238" s="261">
        <v>135</v>
      </c>
      <c r="I238" s="262"/>
      <c r="J238" s="263">
        <f>ROUND(I238*H238,2)</f>
        <v>0</v>
      </c>
      <c r="K238" s="259" t="s">
        <v>126</v>
      </c>
      <c r="L238" s="264"/>
      <c r="M238" s="265" t="s">
        <v>28</v>
      </c>
      <c r="N238" s="266" t="s">
        <v>49</v>
      </c>
      <c r="O238" s="86"/>
      <c r="P238" s="215">
        <f>O238*H238</f>
        <v>0</v>
      </c>
      <c r="Q238" s="215">
        <v>0.00029999999999999997</v>
      </c>
      <c r="R238" s="215">
        <f>Q238*H238</f>
        <v>0.040499999999999994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173</v>
      </c>
      <c r="AT238" s="217" t="s">
        <v>225</v>
      </c>
      <c r="AU238" s="217" t="s">
        <v>86</v>
      </c>
      <c r="AY238" s="18" t="s">
        <v>120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127</v>
      </c>
      <c r="BK238" s="218">
        <f>ROUND(I238*H238,2)</f>
        <v>0</v>
      </c>
      <c r="BL238" s="18" t="s">
        <v>127</v>
      </c>
      <c r="BM238" s="217" t="s">
        <v>336</v>
      </c>
    </row>
    <row r="239" s="14" customFormat="1">
      <c r="A239" s="14"/>
      <c r="B239" s="235"/>
      <c r="C239" s="236"/>
      <c r="D239" s="226" t="s">
        <v>131</v>
      </c>
      <c r="E239" s="237" t="s">
        <v>28</v>
      </c>
      <c r="F239" s="238" t="s">
        <v>337</v>
      </c>
      <c r="G239" s="236"/>
      <c r="H239" s="239">
        <v>135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131</v>
      </c>
      <c r="AU239" s="245" t="s">
        <v>86</v>
      </c>
      <c r="AV239" s="14" t="s">
        <v>86</v>
      </c>
      <c r="AW239" s="14" t="s">
        <v>37</v>
      </c>
      <c r="AX239" s="14" t="s">
        <v>84</v>
      </c>
      <c r="AY239" s="245" t="s">
        <v>120</v>
      </c>
    </row>
    <row r="240" s="2" customFormat="1" ht="37.8" customHeight="1">
      <c r="A240" s="39"/>
      <c r="B240" s="40"/>
      <c r="C240" s="206" t="s">
        <v>338</v>
      </c>
      <c r="D240" s="206" t="s">
        <v>122</v>
      </c>
      <c r="E240" s="207" t="s">
        <v>339</v>
      </c>
      <c r="F240" s="208" t="s">
        <v>340</v>
      </c>
      <c r="G240" s="209" t="s">
        <v>143</v>
      </c>
      <c r="H240" s="210">
        <v>286.39999999999998</v>
      </c>
      <c r="I240" s="211"/>
      <c r="J240" s="212">
        <f>ROUND(I240*H240,2)</f>
        <v>0</v>
      </c>
      <c r="K240" s="208" t="s">
        <v>28</v>
      </c>
      <c r="L240" s="45"/>
      <c r="M240" s="213" t="s">
        <v>28</v>
      </c>
      <c r="N240" s="214" t="s">
        <v>49</v>
      </c>
      <c r="O240" s="86"/>
      <c r="P240" s="215">
        <f>O240*H240</f>
        <v>0</v>
      </c>
      <c r="Q240" s="215">
        <v>2.13408</v>
      </c>
      <c r="R240" s="215">
        <f>Q240*H240</f>
        <v>611.20051199999989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127</v>
      </c>
      <c r="AT240" s="217" t="s">
        <v>122</v>
      </c>
      <c r="AU240" s="217" t="s">
        <v>86</v>
      </c>
      <c r="AY240" s="18" t="s">
        <v>120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127</v>
      </c>
      <c r="BK240" s="218">
        <f>ROUND(I240*H240,2)</f>
        <v>0</v>
      </c>
      <c r="BL240" s="18" t="s">
        <v>127</v>
      </c>
      <c r="BM240" s="217" t="s">
        <v>341</v>
      </c>
    </row>
    <row r="241" s="13" customFormat="1">
      <c r="A241" s="13"/>
      <c r="B241" s="224"/>
      <c r="C241" s="225"/>
      <c r="D241" s="226" t="s">
        <v>131</v>
      </c>
      <c r="E241" s="227" t="s">
        <v>28</v>
      </c>
      <c r="F241" s="228" t="s">
        <v>342</v>
      </c>
      <c r="G241" s="225"/>
      <c r="H241" s="227" t="s">
        <v>28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131</v>
      </c>
      <c r="AU241" s="234" t="s">
        <v>86</v>
      </c>
      <c r="AV241" s="13" t="s">
        <v>84</v>
      </c>
      <c r="AW241" s="13" t="s">
        <v>37</v>
      </c>
      <c r="AX241" s="13" t="s">
        <v>76</v>
      </c>
      <c r="AY241" s="234" t="s">
        <v>120</v>
      </c>
    </row>
    <row r="242" s="14" customFormat="1">
      <c r="A242" s="14"/>
      <c r="B242" s="235"/>
      <c r="C242" s="236"/>
      <c r="D242" s="226" t="s">
        <v>131</v>
      </c>
      <c r="E242" s="237" t="s">
        <v>28</v>
      </c>
      <c r="F242" s="238" t="s">
        <v>343</v>
      </c>
      <c r="G242" s="236"/>
      <c r="H242" s="239">
        <v>286.39999999999998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131</v>
      </c>
      <c r="AU242" s="245" t="s">
        <v>86</v>
      </c>
      <c r="AV242" s="14" t="s">
        <v>86</v>
      </c>
      <c r="AW242" s="14" t="s">
        <v>37</v>
      </c>
      <c r="AX242" s="14" t="s">
        <v>84</v>
      </c>
      <c r="AY242" s="245" t="s">
        <v>120</v>
      </c>
    </row>
    <row r="243" s="2" customFormat="1" ht="49.05" customHeight="1">
      <c r="A243" s="39"/>
      <c r="B243" s="40"/>
      <c r="C243" s="206" t="s">
        <v>344</v>
      </c>
      <c r="D243" s="206" t="s">
        <v>122</v>
      </c>
      <c r="E243" s="207" t="s">
        <v>345</v>
      </c>
      <c r="F243" s="208" t="s">
        <v>346</v>
      </c>
      <c r="G243" s="209" t="s">
        <v>125</v>
      </c>
      <c r="H243" s="210">
        <v>306</v>
      </c>
      <c r="I243" s="211"/>
      <c r="J243" s="212">
        <f>ROUND(I243*H243,2)</f>
        <v>0</v>
      </c>
      <c r="K243" s="208" t="s">
        <v>126</v>
      </c>
      <c r="L243" s="45"/>
      <c r="M243" s="213" t="s">
        <v>28</v>
      </c>
      <c r="N243" s="214" t="s">
        <v>49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127</v>
      </c>
      <c r="AT243" s="217" t="s">
        <v>122</v>
      </c>
      <c r="AU243" s="217" t="s">
        <v>86</v>
      </c>
      <c r="AY243" s="18" t="s">
        <v>120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127</v>
      </c>
      <c r="BK243" s="218">
        <f>ROUND(I243*H243,2)</f>
        <v>0</v>
      </c>
      <c r="BL243" s="18" t="s">
        <v>127</v>
      </c>
      <c r="BM243" s="217" t="s">
        <v>347</v>
      </c>
    </row>
    <row r="244" s="2" customFormat="1">
      <c r="A244" s="39"/>
      <c r="B244" s="40"/>
      <c r="C244" s="41"/>
      <c r="D244" s="219" t="s">
        <v>129</v>
      </c>
      <c r="E244" s="41"/>
      <c r="F244" s="220" t="s">
        <v>348</v>
      </c>
      <c r="G244" s="41"/>
      <c r="H244" s="41"/>
      <c r="I244" s="221"/>
      <c r="J244" s="41"/>
      <c r="K244" s="41"/>
      <c r="L244" s="45"/>
      <c r="M244" s="222"/>
      <c r="N244" s="223"/>
      <c r="O244" s="86"/>
      <c r="P244" s="86"/>
      <c r="Q244" s="86"/>
      <c r="R244" s="86"/>
      <c r="S244" s="86"/>
      <c r="T244" s="87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129</v>
      </c>
      <c r="AU244" s="18" t="s">
        <v>86</v>
      </c>
    </row>
    <row r="245" s="13" customFormat="1">
      <c r="A245" s="13"/>
      <c r="B245" s="224"/>
      <c r="C245" s="225"/>
      <c r="D245" s="226" t="s">
        <v>131</v>
      </c>
      <c r="E245" s="227" t="s">
        <v>28</v>
      </c>
      <c r="F245" s="228" t="s">
        <v>349</v>
      </c>
      <c r="G245" s="225"/>
      <c r="H245" s="227" t="s">
        <v>28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131</v>
      </c>
      <c r="AU245" s="234" t="s">
        <v>86</v>
      </c>
      <c r="AV245" s="13" t="s">
        <v>84</v>
      </c>
      <c r="AW245" s="13" t="s">
        <v>37</v>
      </c>
      <c r="AX245" s="13" t="s">
        <v>76</v>
      </c>
      <c r="AY245" s="234" t="s">
        <v>120</v>
      </c>
    </row>
    <row r="246" s="14" customFormat="1">
      <c r="A246" s="14"/>
      <c r="B246" s="235"/>
      <c r="C246" s="236"/>
      <c r="D246" s="226" t="s">
        <v>131</v>
      </c>
      <c r="E246" s="237" t="s">
        <v>28</v>
      </c>
      <c r="F246" s="238" t="s">
        <v>350</v>
      </c>
      <c r="G246" s="236"/>
      <c r="H246" s="239">
        <v>306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131</v>
      </c>
      <c r="AU246" s="245" t="s">
        <v>86</v>
      </c>
      <c r="AV246" s="14" t="s">
        <v>86</v>
      </c>
      <c r="AW246" s="14" t="s">
        <v>37</v>
      </c>
      <c r="AX246" s="14" t="s">
        <v>84</v>
      </c>
      <c r="AY246" s="245" t="s">
        <v>120</v>
      </c>
    </row>
    <row r="247" s="2" customFormat="1" ht="37.8" customHeight="1">
      <c r="A247" s="39"/>
      <c r="B247" s="40"/>
      <c r="C247" s="206" t="s">
        <v>351</v>
      </c>
      <c r="D247" s="206" t="s">
        <v>122</v>
      </c>
      <c r="E247" s="207" t="s">
        <v>352</v>
      </c>
      <c r="F247" s="208" t="s">
        <v>353</v>
      </c>
      <c r="G247" s="209" t="s">
        <v>143</v>
      </c>
      <c r="H247" s="210">
        <v>551.09000000000003</v>
      </c>
      <c r="I247" s="211"/>
      <c r="J247" s="212">
        <f>ROUND(I247*H247,2)</f>
        <v>0</v>
      </c>
      <c r="K247" s="208" t="s">
        <v>28</v>
      </c>
      <c r="L247" s="45"/>
      <c r="M247" s="213" t="s">
        <v>28</v>
      </c>
      <c r="N247" s="214" t="s">
        <v>49</v>
      </c>
      <c r="O247" s="86"/>
      <c r="P247" s="215">
        <f>O247*H247</f>
        <v>0</v>
      </c>
      <c r="Q247" s="215">
        <v>2.27136</v>
      </c>
      <c r="R247" s="215">
        <f>Q247*H247</f>
        <v>1251.7237824000001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127</v>
      </c>
      <c r="AT247" s="217" t="s">
        <v>122</v>
      </c>
      <c r="AU247" s="217" t="s">
        <v>86</v>
      </c>
      <c r="AY247" s="18" t="s">
        <v>120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127</v>
      </c>
      <c r="BK247" s="218">
        <f>ROUND(I247*H247,2)</f>
        <v>0</v>
      </c>
      <c r="BL247" s="18" t="s">
        <v>127</v>
      </c>
      <c r="BM247" s="217" t="s">
        <v>354</v>
      </c>
    </row>
    <row r="248" s="13" customFormat="1">
      <c r="A248" s="13"/>
      <c r="B248" s="224"/>
      <c r="C248" s="225"/>
      <c r="D248" s="226" t="s">
        <v>131</v>
      </c>
      <c r="E248" s="227" t="s">
        <v>28</v>
      </c>
      <c r="F248" s="228" t="s">
        <v>355</v>
      </c>
      <c r="G248" s="225"/>
      <c r="H248" s="227" t="s">
        <v>28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131</v>
      </c>
      <c r="AU248" s="234" t="s">
        <v>86</v>
      </c>
      <c r="AV248" s="13" t="s">
        <v>84</v>
      </c>
      <c r="AW248" s="13" t="s">
        <v>37</v>
      </c>
      <c r="AX248" s="13" t="s">
        <v>76</v>
      </c>
      <c r="AY248" s="234" t="s">
        <v>120</v>
      </c>
    </row>
    <row r="249" s="13" customFormat="1">
      <c r="A249" s="13"/>
      <c r="B249" s="224"/>
      <c r="C249" s="225"/>
      <c r="D249" s="226" t="s">
        <v>131</v>
      </c>
      <c r="E249" s="227" t="s">
        <v>28</v>
      </c>
      <c r="F249" s="228" t="s">
        <v>356</v>
      </c>
      <c r="G249" s="225"/>
      <c r="H249" s="227" t="s">
        <v>28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131</v>
      </c>
      <c r="AU249" s="234" t="s">
        <v>86</v>
      </c>
      <c r="AV249" s="13" t="s">
        <v>84</v>
      </c>
      <c r="AW249" s="13" t="s">
        <v>37</v>
      </c>
      <c r="AX249" s="13" t="s">
        <v>76</v>
      </c>
      <c r="AY249" s="234" t="s">
        <v>120</v>
      </c>
    </row>
    <row r="250" s="14" customFormat="1">
      <c r="A250" s="14"/>
      <c r="B250" s="235"/>
      <c r="C250" s="236"/>
      <c r="D250" s="226" t="s">
        <v>131</v>
      </c>
      <c r="E250" s="237" t="s">
        <v>28</v>
      </c>
      <c r="F250" s="238" t="s">
        <v>357</v>
      </c>
      <c r="G250" s="236"/>
      <c r="H250" s="239">
        <v>551.09000000000003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131</v>
      </c>
      <c r="AU250" s="245" t="s">
        <v>86</v>
      </c>
      <c r="AV250" s="14" t="s">
        <v>86</v>
      </c>
      <c r="AW250" s="14" t="s">
        <v>37</v>
      </c>
      <c r="AX250" s="14" t="s">
        <v>84</v>
      </c>
      <c r="AY250" s="245" t="s">
        <v>120</v>
      </c>
    </row>
    <row r="251" s="2" customFormat="1" ht="44.25" customHeight="1">
      <c r="A251" s="39"/>
      <c r="B251" s="40"/>
      <c r="C251" s="206" t="s">
        <v>358</v>
      </c>
      <c r="D251" s="206" t="s">
        <v>122</v>
      </c>
      <c r="E251" s="207" t="s">
        <v>359</v>
      </c>
      <c r="F251" s="208" t="s">
        <v>360</v>
      </c>
      <c r="G251" s="209" t="s">
        <v>143</v>
      </c>
      <c r="H251" s="210">
        <v>2100</v>
      </c>
      <c r="I251" s="211"/>
      <c r="J251" s="212">
        <f>ROUND(I251*H251,2)</f>
        <v>0</v>
      </c>
      <c r="K251" s="208" t="s">
        <v>28</v>
      </c>
      <c r="L251" s="45"/>
      <c r="M251" s="213" t="s">
        <v>28</v>
      </c>
      <c r="N251" s="214" t="s">
        <v>49</v>
      </c>
      <c r="O251" s="86"/>
      <c r="P251" s="215">
        <f>O251*H251</f>
        <v>0</v>
      </c>
      <c r="Q251" s="215">
        <v>2.27136</v>
      </c>
      <c r="R251" s="215">
        <f>Q251*H251</f>
        <v>4769.8559999999998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127</v>
      </c>
      <c r="AT251" s="217" t="s">
        <v>122</v>
      </c>
      <c r="AU251" s="217" t="s">
        <v>86</v>
      </c>
      <c r="AY251" s="18" t="s">
        <v>120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127</v>
      </c>
      <c r="BK251" s="218">
        <f>ROUND(I251*H251,2)</f>
        <v>0</v>
      </c>
      <c r="BL251" s="18" t="s">
        <v>127</v>
      </c>
      <c r="BM251" s="217" t="s">
        <v>361</v>
      </c>
    </row>
    <row r="252" s="13" customFormat="1">
      <c r="A252" s="13"/>
      <c r="B252" s="224"/>
      <c r="C252" s="225"/>
      <c r="D252" s="226" t="s">
        <v>131</v>
      </c>
      <c r="E252" s="227" t="s">
        <v>28</v>
      </c>
      <c r="F252" s="228" t="s">
        <v>362</v>
      </c>
      <c r="G252" s="225"/>
      <c r="H252" s="227" t="s">
        <v>28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131</v>
      </c>
      <c r="AU252" s="234" t="s">
        <v>86</v>
      </c>
      <c r="AV252" s="13" t="s">
        <v>84</v>
      </c>
      <c r="AW252" s="13" t="s">
        <v>37</v>
      </c>
      <c r="AX252" s="13" t="s">
        <v>76</v>
      </c>
      <c r="AY252" s="234" t="s">
        <v>120</v>
      </c>
    </row>
    <row r="253" s="13" customFormat="1">
      <c r="A253" s="13"/>
      <c r="B253" s="224"/>
      <c r="C253" s="225"/>
      <c r="D253" s="226" t="s">
        <v>131</v>
      </c>
      <c r="E253" s="227" t="s">
        <v>28</v>
      </c>
      <c r="F253" s="228" t="s">
        <v>363</v>
      </c>
      <c r="G253" s="225"/>
      <c r="H253" s="227" t="s">
        <v>28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131</v>
      </c>
      <c r="AU253" s="234" t="s">
        <v>86</v>
      </c>
      <c r="AV253" s="13" t="s">
        <v>84</v>
      </c>
      <c r="AW253" s="13" t="s">
        <v>37</v>
      </c>
      <c r="AX253" s="13" t="s">
        <v>76</v>
      </c>
      <c r="AY253" s="234" t="s">
        <v>120</v>
      </c>
    </row>
    <row r="254" s="14" customFormat="1">
      <c r="A254" s="14"/>
      <c r="B254" s="235"/>
      <c r="C254" s="236"/>
      <c r="D254" s="226" t="s">
        <v>131</v>
      </c>
      <c r="E254" s="237" t="s">
        <v>28</v>
      </c>
      <c r="F254" s="238" t="s">
        <v>364</v>
      </c>
      <c r="G254" s="236"/>
      <c r="H254" s="239">
        <v>2100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131</v>
      </c>
      <c r="AU254" s="245" t="s">
        <v>86</v>
      </c>
      <c r="AV254" s="14" t="s">
        <v>86</v>
      </c>
      <c r="AW254" s="14" t="s">
        <v>37</v>
      </c>
      <c r="AX254" s="14" t="s">
        <v>84</v>
      </c>
      <c r="AY254" s="245" t="s">
        <v>120</v>
      </c>
    </row>
    <row r="255" s="2" customFormat="1" ht="44.25" customHeight="1">
      <c r="A255" s="39"/>
      <c r="B255" s="40"/>
      <c r="C255" s="206" t="s">
        <v>365</v>
      </c>
      <c r="D255" s="206" t="s">
        <v>122</v>
      </c>
      <c r="E255" s="207" t="s">
        <v>366</v>
      </c>
      <c r="F255" s="208" t="s">
        <v>367</v>
      </c>
      <c r="G255" s="209" t="s">
        <v>143</v>
      </c>
      <c r="H255" s="210">
        <v>288.63</v>
      </c>
      <c r="I255" s="211"/>
      <c r="J255" s="212">
        <f>ROUND(I255*H255,2)</f>
        <v>0</v>
      </c>
      <c r="K255" s="208" t="s">
        <v>28</v>
      </c>
      <c r="L255" s="45"/>
      <c r="M255" s="213" t="s">
        <v>28</v>
      </c>
      <c r="N255" s="214" t="s">
        <v>49</v>
      </c>
      <c r="O255" s="86"/>
      <c r="P255" s="215">
        <f>O255*H255</f>
        <v>0</v>
      </c>
      <c r="Q255" s="215">
        <v>2.4142999999999999</v>
      </c>
      <c r="R255" s="215">
        <f>Q255*H255</f>
        <v>696.83940899999993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127</v>
      </c>
      <c r="AT255" s="217" t="s">
        <v>122</v>
      </c>
      <c r="AU255" s="217" t="s">
        <v>86</v>
      </c>
      <c r="AY255" s="18" t="s">
        <v>120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127</v>
      </c>
      <c r="BK255" s="218">
        <f>ROUND(I255*H255,2)</f>
        <v>0</v>
      </c>
      <c r="BL255" s="18" t="s">
        <v>127</v>
      </c>
      <c r="BM255" s="217" t="s">
        <v>368</v>
      </c>
    </row>
    <row r="256" s="13" customFormat="1">
      <c r="A256" s="13"/>
      <c r="B256" s="224"/>
      <c r="C256" s="225"/>
      <c r="D256" s="226" t="s">
        <v>131</v>
      </c>
      <c r="E256" s="227" t="s">
        <v>28</v>
      </c>
      <c r="F256" s="228" t="s">
        <v>369</v>
      </c>
      <c r="G256" s="225"/>
      <c r="H256" s="227" t="s">
        <v>28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131</v>
      </c>
      <c r="AU256" s="234" t="s">
        <v>86</v>
      </c>
      <c r="AV256" s="13" t="s">
        <v>84</v>
      </c>
      <c r="AW256" s="13" t="s">
        <v>37</v>
      </c>
      <c r="AX256" s="13" t="s">
        <v>76</v>
      </c>
      <c r="AY256" s="234" t="s">
        <v>120</v>
      </c>
    </row>
    <row r="257" s="13" customFormat="1">
      <c r="A257" s="13"/>
      <c r="B257" s="224"/>
      <c r="C257" s="225"/>
      <c r="D257" s="226" t="s">
        <v>131</v>
      </c>
      <c r="E257" s="227" t="s">
        <v>28</v>
      </c>
      <c r="F257" s="228" t="s">
        <v>370</v>
      </c>
      <c r="G257" s="225"/>
      <c r="H257" s="227" t="s">
        <v>28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131</v>
      </c>
      <c r="AU257" s="234" t="s">
        <v>86</v>
      </c>
      <c r="AV257" s="13" t="s">
        <v>84</v>
      </c>
      <c r="AW257" s="13" t="s">
        <v>37</v>
      </c>
      <c r="AX257" s="13" t="s">
        <v>76</v>
      </c>
      <c r="AY257" s="234" t="s">
        <v>120</v>
      </c>
    </row>
    <row r="258" s="13" customFormat="1">
      <c r="A258" s="13"/>
      <c r="B258" s="224"/>
      <c r="C258" s="225"/>
      <c r="D258" s="226" t="s">
        <v>131</v>
      </c>
      <c r="E258" s="227" t="s">
        <v>28</v>
      </c>
      <c r="F258" s="228" t="s">
        <v>371</v>
      </c>
      <c r="G258" s="225"/>
      <c r="H258" s="227" t="s">
        <v>28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131</v>
      </c>
      <c r="AU258" s="234" t="s">
        <v>86</v>
      </c>
      <c r="AV258" s="13" t="s">
        <v>84</v>
      </c>
      <c r="AW258" s="13" t="s">
        <v>37</v>
      </c>
      <c r="AX258" s="13" t="s">
        <v>76</v>
      </c>
      <c r="AY258" s="234" t="s">
        <v>120</v>
      </c>
    </row>
    <row r="259" s="14" customFormat="1">
      <c r="A259" s="14"/>
      <c r="B259" s="235"/>
      <c r="C259" s="236"/>
      <c r="D259" s="226" t="s">
        <v>131</v>
      </c>
      <c r="E259" s="237" t="s">
        <v>28</v>
      </c>
      <c r="F259" s="238" t="s">
        <v>372</v>
      </c>
      <c r="G259" s="236"/>
      <c r="H259" s="239">
        <v>288.63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131</v>
      </c>
      <c r="AU259" s="245" t="s">
        <v>86</v>
      </c>
      <c r="AV259" s="14" t="s">
        <v>86</v>
      </c>
      <c r="AW259" s="14" t="s">
        <v>37</v>
      </c>
      <c r="AX259" s="14" t="s">
        <v>84</v>
      </c>
      <c r="AY259" s="245" t="s">
        <v>120</v>
      </c>
    </row>
    <row r="260" s="2" customFormat="1" ht="24.15" customHeight="1">
      <c r="A260" s="39"/>
      <c r="B260" s="40"/>
      <c r="C260" s="206" t="s">
        <v>373</v>
      </c>
      <c r="D260" s="206" t="s">
        <v>122</v>
      </c>
      <c r="E260" s="207" t="s">
        <v>374</v>
      </c>
      <c r="F260" s="208" t="s">
        <v>375</v>
      </c>
      <c r="G260" s="209" t="s">
        <v>125</v>
      </c>
      <c r="H260" s="210">
        <v>315.19400000000002</v>
      </c>
      <c r="I260" s="211"/>
      <c r="J260" s="212">
        <f>ROUND(I260*H260,2)</f>
        <v>0</v>
      </c>
      <c r="K260" s="208" t="s">
        <v>28</v>
      </c>
      <c r="L260" s="45"/>
      <c r="M260" s="213" t="s">
        <v>28</v>
      </c>
      <c r="N260" s="214" t="s">
        <v>49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127</v>
      </c>
      <c r="AT260" s="217" t="s">
        <v>122</v>
      </c>
      <c r="AU260" s="217" t="s">
        <v>86</v>
      </c>
      <c r="AY260" s="18" t="s">
        <v>120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127</v>
      </c>
      <c r="BK260" s="218">
        <f>ROUND(I260*H260,2)</f>
        <v>0</v>
      </c>
      <c r="BL260" s="18" t="s">
        <v>127</v>
      </c>
      <c r="BM260" s="217" t="s">
        <v>376</v>
      </c>
    </row>
    <row r="261" s="13" customFormat="1">
      <c r="A261" s="13"/>
      <c r="B261" s="224"/>
      <c r="C261" s="225"/>
      <c r="D261" s="226" t="s">
        <v>131</v>
      </c>
      <c r="E261" s="227" t="s">
        <v>28</v>
      </c>
      <c r="F261" s="228" t="s">
        <v>377</v>
      </c>
      <c r="G261" s="225"/>
      <c r="H261" s="227" t="s">
        <v>28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131</v>
      </c>
      <c r="AU261" s="234" t="s">
        <v>86</v>
      </c>
      <c r="AV261" s="13" t="s">
        <v>84</v>
      </c>
      <c r="AW261" s="13" t="s">
        <v>37</v>
      </c>
      <c r="AX261" s="13" t="s">
        <v>76</v>
      </c>
      <c r="AY261" s="234" t="s">
        <v>120</v>
      </c>
    </row>
    <row r="262" s="14" customFormat="1">
      <c r="A262" s="14"/>
      <c r="B262" s="235"/>
      <c r="C262" s="236"/>
      <c r="D262" s="226" t="s">
        <v>131</v>
      </c>
      <c r="E262" s="237" t="s">
        <v>28</v>
      </c>
      <c r="F262" s="238" t="s">
        <v>378</v>
      </c>
      <c r="G262" s="236"/>
      <c r="H262" s="239">
        <v>315.19400000000002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131</v>
      </c>
      <c r="AU262" s="245" t="s">
        <v>86</v>
      </c>
      <c r="AV262" s="14" t="s">
        <v>86</v>
      </c>
      <c r="AW262" s="14" t="s">
        <v>37</v>
      </c>
      <c r="AX262" s="14" t="s">
        <v>84</v>
      </c>
      <c r="AY262" s="245" t="s">
        <v>120</v>
      </c>
    </row>
    <row r="263" s="2" customFormat="1" ht="21.75" customHeight="1">
      <c r="A263" s="39"/>
      <c r="B263" s="40"/>
      <c r="C263" s="206" t="s">
        <v>379</v>
      </c>
      <c r="D263" s="206" t="s">
        <v>122</v>
      </c>
      <c r="E263" s="207" t="s">
        <v>380</v>
      </c>
      <c r="F263" s="208" t="s">
        <v>381</v>
      </c>
      <c r="G263" s="209" t="s">
        <v>143</v>
      </c>
      <c r="H263" s="210">
        <v>456.5</v>
      </c>
      <c r="I263" s="211"/>
      <c r="J263" s="212">
        <f>ROUND(I263*H263,2)</f>
        <v>0</v>
      </c>
      <c r="K263" s="208" t="s">
        <v>28</v>
      </c>
      <c r="L263" s="45"/>
      <c r="M263" s="213" t="s">
        <v>28</v>
      </c>
      <c r="N263" s="214" t="s">
        <v>49</v>
      </c>
      <c r="O263" s="86"/>
      <c r="P263" s="215">
        <f>O263*H263</f>
        <v>0</v>
      </c>
      <c r="Q263" s="215">
        <v>2.1215999999999999</v>
      </c>
      <c r="R263" s="215">
        <f>Q263*H263</f>
        <v>968.5104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127</v>
      </c>
      <c r="AT263" s="217" t="s">
        <v>122</v>
      </c>
      <c r="AU263" s="217" t="s">
        <v>86</v>
      </c>
      <c r="AY263" s="18" t="s">
        <v>120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127</v>
      </c>
      <c r="BK263" s="218">
        <f>ROUND(I263*H263,2)</f>
        <v>0</v>
      </c>
      <c r="BL263" s="18" t="s">
        <v>127</v>
      </c>
      <c r="BM263" s="217" t="s">
        <v>382</v>
      </c>
    </row>
    <row r="264" s="13" customFormat="1">
      <c r="A264" s="13"/>
      <c r="B264" s="224"/>
      <c r="C264" s="225"/>
      <c r="D264" s="226" t="s">
        <v>131</v>
      </c>
      <c r="E264" s="227" t="s">
        <v>28</v>
      </c>
      <c r="F264" s="228" t="s">
        <v>369</v>
      </c>
      <c r="G264" s="225"/>
      <c r="H264" s="227" t="s">
        <v>28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131</v>
      </c>
      <c r="AU264" s="234" t="s">
        <v>86</v>
      </c>
      <c r="AV264" s="13" t="s">
        <v>84</v>
      </c>
      <c r="AW264" s="13" t="s">
        <v>37</v>
      </c>
      <c r="AX264" s="13" t="s">
        <v>76</v>
      </c>
      <c r="AY264" s="234" t="s">
        <v>120</v>
      </c>
    </row>
    <row r="265" s="13" customFormat="1">
      <c r="A265" s="13"/>
      <c r="B265" s="224"/>
      <c r="C265" s="225"/>
      <c r="D265" s="226" t="s">
        <v>131</v>
      </c>
      <c r="E265" s="227" t="s">
        <v>28</v>
      </c>
      <c r="F265" s="228" t="s">
        <v>383</v>
      </c>
      <c r="G265" s="225"/>
      <c r="H265" s="227" t="s">
        <v>28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131</v>
      </c>
      <c r="AU265" s="234" t="s">
        <v>86</v>
      </c>
      <c r="AV265" s="13" t="s">
        <v>84</v>
      </c>
      <c r="AW265" s="13" t="s">
        <v>37</v>
      </c>
      <c r="AX265" s="13" t="s">
        <v>76</v>
      </c>
      <c r="AY265" s="234" t="s">
        <v>120</v>
      </c>
    </row>
    <row r="266" s="13" customFormat="1">
      <c r="A266" s="13"/>
      <c r="B266" s="224"/>
      <c r="C266" s="225"/>
      <c r="D266" s="226" t="s">
        <v>131</v>
      </c>
      <c r="E266" s="227" t="s">
        <v>28</v>
      </c>
      <c r="F266" s="228" t="s">
        <v>384</v>
      </c>
      <c r="G266" s="225"/>
      <c r="H266" s="227" t="s">
        <v>28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131</v>
      </c>
      <c r="AU266" s="234" t="s">
        <v>86</v>
      </c>
      <c r="AV266" s="13" t="s">
        <v>84</v>
      </c>
      <c r="AW266" s="13" t="s">
        <v>37</v>
      </c>
      <c r="AX266" s="13" t="s">
        <v>76</v>
      </c>
      <c r="AY266" s="234" t="s">
        <v>120</v>
      </c>
    </row>
    <row r="267" s="14" customFormat="1">
      <c r="A267" s="14"/>
      <c r="B267" s="235"/>
      <c r="C267" s="236"/>
      <c r="D267" s="226" t="s">
        <v>131</v>
      </c>
      <c r="E267" s="237" t="s">
        <v>28</v>
      </c>
      <c r="F267" s="238" t="s">
        <v>385</v>
      </c>
      <c r="G267" s="236"/>
      <c r="H267" s="239">
        <v>456.5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131</v>
      </c>
      <c r="AU267" s="245" t="s">
        <v>86</v>
      </c>
      <c r="AV267" s="14" t="s">
        <v>86</v>
      </c>
      <c r="AW267" s="14" t="s">
        <v>37</v>
      </c>
      <c r="AX267" s="14" t="s">
        <v>84</v>
      </c>
      <c r="AY267" s="245" t="s">
        <v>120</v>
      </c>
    </row>
    <row r="268" s="2" customFormat="1" ht="37.8" customHeight="1">
      <c r="A268" s="39"/>
      <c r="B268" s="40"/>
      <c r="C268" s="206" t="s">
        <v>386</v>
      </c>
      <c r="D268" s="206" t="s">
        <v>122</v>
      </c>
      <c r="E268" s="207" t="s">
        <v>387</v>
      </c>
      <c r="F268" s="208" t="s">
        <v>388</v>
      </c>
      <c r="G268" s="209" t="s">
        <v>143</v>
      </c>
      <c r="H268" s="210">
        <v>151.90000000000001</v>
      </c>
      <c r="I268" s="211"/>
      <c r="J268" s="212">
        <f>ROUND(I268*H268,2)</f>
        <v>0</v>
      </c>
      <c r="K268" s="208" t="s">
        <v>126</v>
      </c>
      <c r="L268" s="45"/>
      <c r="M268" s="213" t="s">
        <v>28</v>
      </c>
      <c r="N268" s="214" t="s">
        <v>49</v>
      </c>
      <c r="O268" s="86"/>
      <c r="P268" s="215">
        <f>O268*H268</f>
        <v>0</v>
      </c>
      <c r="Q268" s="215">
        <v>2.1215999999999999</v>
      </c>
      <c r="R268" s="215">
        <f>Q268*H268</f>
        <v>322.27104000000003</v>
      </c>
      <c r="S268" s="215">
        <v>0</v>
      </c>
      <c r="T268" s="21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7" t="s">
        <v>127</v>
      </c>
      <c r="AT268" s="217" t="s">
        <v>122</v>
      </c>
      <c r="AU268" s="217" t="s">
        <v>86</v>
      </c>
      <c r="AY268" s="18" t="s">
        <v>120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127</v>
      </c>
      <c r="BK268" s="218">
        <f>ROUND(I268*H268,2)</f>
        <v>0</v>
      </c>
      <c r="BL268" s="18" t="s">
        <v>127</v>
      </c>
      <c r="BM268" s="217" t="s">
        <v>389</v>
      </c>
    </row>
    <row r="269" s="2" customFormat="1">
      <c r="A269" s="39"/>
      <c r="B269" s="40"/>
      <c r="C269" s="41"/>
      <c r="D269" s="219" t="s">
        <v>129</v>
      </c>
      <c r="E269" s="41"/>
      <c r="F269" s="220" t="s">
        <v>390</v>
      </c>
      <c r="G269" s="41"/>
      <c r="H269" s="41"/>
      <c r="I269" s="221"/>
      <c r="J269" s="41"/>
      <c r="K269" s="41"/>
      <c r="L269" s="45"/>
      <c r="M269" s="222"/>
      <c r="N269" s="223"/>
      <c r="O269" s="86"/>
      <c r="P269" s="86"/>
      <c r="Q269" s="86"/>
      <c r="R269" s="86"/>
      <c r="S269" s="86"/>
      <c r="T269" s="87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129</v>
      </c>
      <c r="AU269" s="18" t="s">
        <v>86</v>
      </c>
    </row>
    <row r="270" s="13" customFormat="1">
      <c r="A270" s="13"/>
      <c r="B270" s="224"/>
      <c r="C270" s="225"/>
      <c r="D270" s="226" t="s">
        <v>131</v>
      </c>
      <c r="E270" s="227" t="s">
        <v>28</v>
      </c>
      <c r="F270" s="228" t="s">
        <v>369</v>
      </c>
      <c r="G270" s="225"/>
      <c r="H270" s="227" t="s">
        <v>28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131</v>
      </c>
      <c r="AU270" s="234" t="s">
        <v>86</v>
      </c>
      <c r="AV270" s="13" t="s">
        <v>84</v>
      </c>
      <c r="AW270" s="13" t="s">
        <v>37</v>
      </c>
      <c r="AX270" s="13" t="s">
        <v>76</v>
      </c>
      <c r="AY270" s="234" t="s">
        <v>120</v>
      </c>
    </row>
    <row r="271" s="13" customFormat="1">
      <c r="A271" s="13"/>
      <c r="B271" s="224"/>
      <c r="C271" s="225"/>
      <c r="D271" s="226" t="s">
        <v>131</v>
      </c>
      <c r="E271" s="227" t="s">
        <v>28</v>
      </c>
      <c r="F271" s="228" t="s">
        <v>391</v>
      </c>
      <c r="G271" s="225"/>
      <c r="H271" s="227" t="s">
        <v>28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131</v>
      </c>
      <c r="AU271" s="234" t="s">
        <v>86</v>
      </c>
      <c r="AV271" s="13" t="s">
        <v>84</v>
      </c>
      <c r="AW271" s="13" t="s">
        <v>37</v>
      </c>
      <c r="AX271" s="13" t="s">
        <v>76</v>
      </c>
      <c r="AY271" s="234" t="s">
        <v>120</v>
      </c>
    </row>
    <row r="272" s="13" customFormat="1">
      <c r="A272" s="13"/>
      <c r="B272" s="224"/>
      <c r="C272" s="225"/>
      <c r="D272" s="226" t="s">
        <v>131</v>
      </c>
      <c r="E272" s="227" t="s">
        <v>28</v>
      </c>
      <c r="F272" s="228" t="s">
        <v>392</v>
      </c>
      <c r="G272" s="225"/>
      <c r="H272" s="227" t="s">
        <v>28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131</v>
      </c>
      <c r="AU272" s="234" t="s">
        <v>86</v>
      </c>
      <c r="AV272" s="13" t="s">
        <v>84</v>
      </c>
      <c r="AW272" s="13" t="s">
        <v>37</v>
      </c>
      <c r="AX272" s="13" t="s">
        <v>76</v>
      </c>
      <c r="AY272" s="234" t="s">
        <v>120</v>
      </c>
    </row>
    <row r="273" s="13" customFormat="1">
      <c r="A273" s="13"/>
      <c r="B273" s="224"/>
      <c r="C273" s="225"/>
      <c r="D273" s="226" t="s">
        <v>131</v>
      </c>
      <c r="E273" s="227" t="s">
        <v>28</v>
      </c>
      <c r="F273" s="228" t="s">
        <v>384</v>
      </c>
      <c r="G273" s="225"/>
      <c r="H273" s="227" t="s">
        <v>28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131</v>
      </c>
      <c r="AU273" s="234" t="s">
        <v>86</v>
      </c>
      <c r="AV273" s="13" t="s">
        <v>84</v>
      </c>
      <c r="AW273" s="13" t="s">
        <v>37</v>
      </c>
      <c r="AX273" s="13" t="s">
        <v>76</v>
      </c>
      <c r="AY273" s="234" t="s">
        <v>120</v>
      </c>
    </row>
    <row r="274" s="14" customFormat="1">
      <c r="A274" s="14"/>
      <c r="B274" s="235"/>
      <c r="C274" s="236"/>
      <c r="D274" s="226" t="s">
        <v>131</v>
      </c>
      <c r="E274" s="237" t="s">
        <v>28</v>
      </c>
      <c r="F274" s="238" t="s">
        <v>393</v>
      </c>
      <c r="G274" s="236"/>
      <c r="H274" s="239">
        <v>151.90000000000001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131</v>
      </c>
      <c r="AU274" s="245" t="s">
        <v>86</v>
      </c>
      <c r="AV274" s="14" t="s">
        <v>86</v>
      </c>
      <c r="AW274" s="14" t="s">
        <v>37</v>
      </c>
      <c r="AX274" s="14" t="s">
        <v>84</v>
      </c>
      <c r="AY274" s="245" t="s">
        <v>120</v>
      </c>
    </row>
    <row r="275" s="2" customFormat="1" ht="62.7" customHeight="1">
      <c r="A275" s="39"/>
      <c r="B275" s="40"/>
      <c r="C275" s="206" t="s">
        <v>394</v>
      </c>
      <c r="D275" s="206" t="s">
        <v>122</v>
      </c>
      <c r="E275" s="207" t="s">
        <v>395</v>
      </c>
      <c r="F275" s="208" t="s">
        <v>396</v>
      </c>
      <c r="G275" s="209" t="s">
        <v>125</v>
      </c>
      <c r="H275" s="210">
        <v>10</v>
      </c>
      <c r="I275" s="211"/>
      <c r="J275" s="212">
        <f>ROUND(I275*H275,2)</f>
        <v>0</v>
      </c>
      <c r="K275" s="208" t="s">
        <v>126</v>
      </c>
      <c r="L275" s="45"/>
      <c r="M275" s="213" t="s">
        <v>28</v>
      </c>
      <c r="N275" s="214" t="s">
        <v>49</v>
      </c>
      <c r="O275" s="86"/>
      <c r="P275" s="215">
        <f>O275*H275</f>
        <v>0</v>
      </c>
      <c r="Q275" s="215">
        <v>1.1027</v>
      </c>
      <c r="R275" s="215">
        <f>Q275*H275</f>
        <v>11.027000000000001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127</v>
      </c>
      <c r="AT275" s="217" t="s">
        <v>122</v>
      </c>
      <c r="AU275" s="217" t="s">
        <v>86</v>
      </c>
      <c r="AY275" s="18" t="s">
        <v>120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127</v>
      </c>
      <c r="BK275" s="218">
        <f>ROUND(I275*H275,2)</f>
        <v>0</v>
      </c>
      <c r="BL275" s="18" t="s">
        <v>127</v>
      </c>
      <c r="BM275" s="217" t="s">
        <v>397</v>
      </c>
    </row>
    <row r="276" s="2" customFormat="1">
      <c r="A276" s="39"/>
      <c r="B276" s="40"/>
      <c r="C276" s="41"/>
      <c r="D276" s="219" t="s">
        <v>129</v>
      </c>
      <c r="E276" s="41"/>
      <c r="F276" s="220" t="s">
        <v>398</v>
      </c>
      <c r="G276" s="41"/>
      <c r="H276" s="41"/>
      <c r="I276" s="221"/>
      <c r="J276" s="41"/>
      <c r="K276" s="41"/>
      <c r="L276" s="45"/>
      <c r="M276" s="222"/>
      <c r="N276" s="223"/>
      <c r="O276" s="86"/>
      <c r="P276" s="86"/>
      <c r="Q276" s="86"/>
      <c r="R276" s="86"/>
      <c r="S276" s="86"/>
      <c r="T276" s="87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129</v>
      </c>
      <c r="AU276" s="18" t="s">
        <v>86</v>
      </c>
    </row>
    <row r="277" s="13" customFormat="1">
      <c r="A277" s="13"/>
      <c r="B277" s="224"/>
      <c r="C277" s="225"/>
      <c r="D277" s="226" t="s">
        <v>131</v>
      </c>
      <c r="E277" s="227" t="s">
        <v>28</v>
      </c>
      <c r="F277" s="228" t="s">
        <v>399</v>
      </c>
      <c r="G277" s="225"/>
      <c r="H277" s="227" t="s">
        <v>28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131</v>
      </c>
      <c r="AU277" s="234" t="s">
        <v>86</v>
      </c>
      <c r="AV277" s="13" t="s">
        <v>84</v>
      </c>
      <c r="AW277" s="13" t="s">
        <v>37</v>
      </c>
      <c r="AX277" s="13" t="s">
        <v>76</v>
      </c>
      <c r="AY277" s="234" t="s">
        <v>120</v>
      </c>
    </row>
    <row r="278" s="13" customFormat="1">
      <c r="A278" s="13"/>
      <c r="B278" s="224"/>
      <c r="C278" s="225"/>
      <c r="D278" s="226" t="s">
        <v>131</v>
      </c>
      <c r="E278" s="227" t="s">
        <v>28</v>
      </c>
      <c r="F278" s="228" t="s">
        <v>400</v>
      </c>
      <c r="G278" s="225"/>
      <c r="H278" s="227" t="s">
        <v>28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131</v>
      </c>
      <c r="AU278" s="234" t="s">
        <v>86</v>
      </c>
      <c r="AV278" s="13" t="s">
        <v>84</v>
      </c>
      <c r="AW278" s="13" t="s">
        <v>37</v>
      </c>
      <c r="AX278" s="13" t="s">
        <v>76</v>
      </c>
      <c r="AY278" s="234" t="s">
        <v>120</v>
      </c>
    </row>
    <row r="279" s="14" customFormat="1">
      <c r="A279" s="14"/>
      <c r="B279" s="235"/>
      <c r="C279" s="236"/>
      <c r="D279" s="226" t="s">
        <v>131</v>
      </c>
      <c r="E279" s="237" t="s">
        <v>28</v>
      </c>
      <c r="F279" s="238" t="s">
        <v>401</v>
      </c>
      <c r="G279" s="236"/>
      <c r="H279" s="239">
        <v>6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131</v>
      </c>
      <c r="AU279" s="245" t="s">
        <v>86</v>
      </c>
      <c r="AV279" s="14" t="s">
        <v>86</v>
      </c>
      <c r="AW279" s="14" t="s">
        <v>37</v>
      </c>
      <c r="AX279" s="14" t="s">
        <v>76</v>
      </c>
      <c r="AY279" s="245" t="s">
        <v>120</v>
      </c>
    </row>
    <row r="280" s="13" customFormat="1">
      <c r="A280" s="13"/>
      <c r="B280" s="224"/>
      <c r="C280" s="225"/>
      <c r="D280" s="226" t="s">
        <v>131</v>
      </c>
      <c r="E280" s="227" t="s">
        <v>28</v>
      </c>
      <c r="F280" s="228" t="s">
        <v>402</v>
      </c>
      <c r="G280" s="225"/>
      <c r="H280" s="227" t="s">
        <v>28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131</v>
      </c>
      <c r="AU280" s="234" t="s">
        <v>86</v>
      </c>
      <c r="AV280" s="13" t="s">
        <v>84</v>
      </c>
      <c r="AW280" s="13" t="s">
        <v>37</v>
      </c>
      <c r="AX280" s="13" t="s">
        <v>76</v>
      </c>
      <c r="AY280" s="234" t="s">
        <v>120</v>
      </c>
    </row>
    <row r="281" s="14" customFormat="1">
      <c r="A281" s="14"/>
      <c r="B281" s="235"/>
      <c r="C281" s="236"/>
      <c r="D281" s="226" t="s">
        <v>131</v>
      </c>
      <c r="E281" s="237" t="s">
        <v>28</v>
      </c>
      <c r="F281" s="238" t="s">
        <v>139</v>
      </c>
      <c r="G281" s="236"/>
      <c r="H281" s="239">
        <v>4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131</v>
      </c>
      <c r="AU281" s="245" t="s">
        <v>86</v>
      </c>
      <c r="AV281" s="14" t="s">
        <v>86</v>
      </c>
      <c r="AW281" s="14" t="s">
        <v>37</v>
      </c>
      <c r="AX281" s="14" t="s">
        <v>76</v>
      </c>
      <c r="AY281" s="245" t="s">
        <v>120</v>
      </c>
    </row>
    <row r="282" s="15" customFormat="1">
      <c r="A282" s="15"/>
      <c r="B282" s="246"/>
      <c r="C282" s="247"/>
      <c r="D282" s="226" t="s">
        <v>131</v>
      </c>
      <c r="E282" s="248" t="s">
        <v>28</v>
      </c>
      <c r="F282" s="249" t="s">
        <v>187</v>
      </c>
      <c r="G282" s="247"/>
      <c r="H282" s="250">
        <v>10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131</v>
      </c>
      <c r="AU282" s="256" t="s">
        <v>86</v>
      </c>
      <c r="AV282" s="15" t="s">
        <v>127</v>
      </c>
      <c r="AW282" s="15" t="s">
        <v>37</v>
      </c>
      <c r="AX282" s="15" t="s">
        <v>84</v>
      </c>
      <c r="AY282" s="256" t="s">
        <v>120</v>
      </c>
    </row>
    <row r="283" s="2" customFormat="1" ht="62.7" customHeight="1">
      <c r="A283" s="39"/>
      <c r="B283" s="40"/>
      <c r="C283" s="206" t="s">
        <v>403</v>
      </c>
      <c r="D283" s="206" t="s">
        <v>122</v>
      </c>
      <c r="E283" s="207" t="s">
        <v>404</v>
      </c>
      <c r="F283" s="208" t="s">
        <v>405</v>
      </c>
      <c r="G283" s="209" t="s">
        <v>125</v>
      </c>
      <c r="H283" s="210">
        <v>4</v>
      </c>
      <c r="I283" s="211"/>
      <c r="J283" s="212">
        <f>ROUND(I283*H283,2)</f>
        <v>0</v>
      </c>
      <c r="K283" s="208" t="s">
        <v>28</v>
      </c>
      <c r="L283" s="45"/>
      <c r="M283" s="213" t="s">
        <v>28</v>
      </c>
      <c r="N283" s="214" t="s">
        <v>49</v>
      </c>
      <c r="O283" s="86"/>
      <c r="P283" s="215">
        <f>O283*H283</f>
        <v>0</v>
      </c>
      <c r="Q283" s="215">
        <v>0.52669999999999995</v>
      </c>
      <c r="R283" s="215">
        <f>Q283*H283</f>
        <v>2.1067999999999998</v>
      </c>
      <c r="S283" s="215">
        <v>0</v>
      </c>
      <c r="T283" s="21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7" t="s">
        <v>127</v>
      </c>
      <c r="AT283" s="217" t="s">
        <v>122</v>
      </c>
      <c r="AU283" s="217" t="s">
        <v>86</v>
      </c>
      <c r="AY283" s="18" t="s">
        <v>120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127</v>
      </c>
      <c r="BK283" s="218">
        <f>ROUND(I283*H283,2)</f>
        <v>0</v>
      </c>
      <c r="BL283" s="18" t="s">
        <v>127</v>
      </c>
      <c r="BM283" s="217" t="s">
        <v>406</v>
      </c>
    </row>
    <row r="284" s="13" customFormat="1">
      <c r="A284" s="13"/>
      <c r="B284" s="224"/>
      <c r="C284" s="225"/>
      <c r="D284" s="226" t="s">
        <v>131</v>
      </c>
      <c r="E284" s="227" t="s">
        <v>28</v>
      </c>
      <c r="F284" s="228" t="s">
        <v>407</v>
      </c>
      <c r="G284" s="225"/>
      <c r="H284" s="227" t="s">
        <v>28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131</v>
      </c>
      <c r="AU284" s="234" t="s">
        <v>86</v>
      </c>
      <c r="AV284" s="13" t="s">
        <v>84</v>
      </c>
      <c r="AW284" s="13" t="s">
        <v>37</v>
      </c>
      <c r="AX284" s="13" t="s">
        <v>76</v>
      </c>
      <c r="AY284" s="234" t="s">
        <v>120</v>
      </c>
    </row>
    <row r="285" s="14" customFormat="1">
      <c r="A285" s="14"/>
      <c r="B285" s="235"/>
      <c r="C285" s="236"/>
      <c r="D285" s="226" t="s">
        <v>131</v>
      </c>
      <c r="E285" s="237" t="s">
        <v>28</v>
      </c>
      <c r="F285" s="238" t="s">
        <v>139</v>
      </c>
      <c r="G285" s="236"/>
      <c r="H285" s="239">
        <v>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131</v>
      </c>
      <c r="AU285" s="245" t="s">
        <v>86</v>
      </c>
      <c r="AV285" s="14" t="s">
        <v>86</v>
      </c>
      <c r="AW285" s="14" t="s">
        <v>37</v>
      </c>
      <c r="AX285" s="14" t="s">
        <v>84</v>
      </c>
      <c r="AY285" s="245" t="s">
        <v>120</v>
      </c>
    </row>
    <row r="286" s="12" customFormat="1" ht="22.8" customHeight="1">
      <c r="A286" s="12"/>
      <c r="B286" s="190"/>
      <c r="C286" s="191"/>
      <c r="D286" s="192" t="s">
        <v>75</v>
      </c>
      <c r="E286" s="204" t="s">
        <v>160</v>
      </c>
      <c r="F286" s="204" t="s">
        <v>408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SUM(P287:P290)</f>
        <v>0</v>
      </c>
      <c r="Q286" s="198"/>
      <c r="R286" s="199">
        <f>SUM(R287:R290)</f>
        <v>4.6250400000000003</v>
      </c>
      <c r="S286" s="198"/>
      <c r="T286" s="200">
        <f>SUM(T287:T290)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84</v>
      </c>
      <c r="AT286" s="202" t="s">
        <v>75</v>
      </c>
      <c r="AU286" s="202" t="s">
        <v>84</v>
      </c>
      <c r="AY286" s="201" t="s">
        <v>120</v>
      </c>
      <c r="BK286" s="203">
        <f>SUM(BK287:BK290)</f>
        <v>0</v>
      </c>
    </row>
    <row r="287" s="2" customFormat="1" ht="37.8" customHeight="1">
      <c r="A287" s="39"/>
      <c r="B287" s="40"/>
      <c r="C287" s="206" t="s">
        <v>409</v>
      </c>
      <c r="D287" s="206" t="s">
        <v>122</v>
      </c>
      <c r="E287" s="207" t="s">
        <v>410</v>
      </c>
      <c r="F287" s="208" t="s">
        <v>411</v>
      </c>
      <c r="G287" s="209" t="s">
        <v>125</v>
      </c>
      <c r="H287" s="210">
        <v>84</v>
      </c>
      <c r="I287" s="211"/>
      <c r="J287" s="212">
        <f>ROUND(I287*H287,2)</f>
        <v>0</v>
      </c>
      <c r="K287" s="208" t="s">
        <v>126</v>
      </c>
      <c r="L287" s="45"/>
      <c r="M287" s="213" t="s">
        <v>28</v>
      </c>
      <c r="N287" s="214" t="s">
        <v>49</v>
      </c>
      <c r="O287" s="86"/>
      <c r="P287" s="215">
        <f>O287*H287</f>
        <v>0</v>
      </c>
      <c r="Q287" s="215">
        <v>0.055059999999999998</v>
      </c>
      <c r="R287" s="215">
        <f>Q287*H287</f>
        <v>4.6250400000000003</v>
      </c>
      <c r="S287" s="215">
        <v>0</v>
      </c>
      <c r="T287" s="21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127</v>
      </c>
      <c r="AT287" s="217" t="s">
        <v>122</v>
      </c>
      <c r="AU287" s="217" t="s">
        <v>86</v>
      </c>
      <c r="AY287" s="18" t="s">
        <v>120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127</v>
      </c>
      <c r="BK287" s="218">
        <f>ROUND(I287*H287,2)</f>
        <v>0</v>
      </c>
      <c r="BL287" s="18" t="s">
        <v>127</v>
      </c>
      <c r="BM287" s="217" t="s">
        <v>412</v>
      </c>
    </row>
    <row r="288" s="2" customFormat="1">
      <c r="A288" s="39"/>
      <c r="B288" s="40"/>
      <c r="C288" s="41"/>
      <c r="D288" s="219" t="s">
        <v>129</v>
      </c>
      <c r="E288" s="41"/>
      <c r="F288" s="220" t="s">
        <v>413</v>
      </c>
      <c r="G288" s="41"/>
      <c r="H288" s="41"/>
      <c r="I288" s="221"/>
      <c r="J288" s="41"/>
      <c r="K288" s="41"/>
      <c r="L288" s="45"/>
      <c r="M288" s="222"/>
      <c r="N288" s="223"/>
      <c r="O288" s="86"/>
      <c r="P288" s="86"/>
      <c r="Q288" s="86"/>
      <c r="R288" s="86"/>
      <c r="S288" s="86"/>
      <c r="T288" s="87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129</v>
      </c>
      <c r="AU288" s="18" t="s">
        <v>86</v>
      </c>
    </row>
    <row r="289" s="13" customFormat="1">
      <c r="A289" s="13"/>
      <c r="B289" s="224"/>
      <c r="C289" s="225"/>
      <c r="D289" s="226" t="s">
        <v>131</v>
      </c>
      <c r="E289" s="227" t="s">
        <v>28</v>
      </c>
      <c r="F289" s="228" t="s">
        <v>414</v>
      </c>
      <c r="G289" s="225"/>
      <c r="H289" s="227" t="s">
        <v>28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131</v>
      </c>
      <c r="AU289" s="234" t="s">
        <v>86</v>
      </c>
      <c r="AV289" s="13" t="s">
        <v>84</v>
      </c>
      <c r="AW289" s="13" t="s">
        <v>37</v>
      </c>
      <c r="AX289" s="13" t="s">
        <v>76</v>
      </c>
      <c r="AY289" s="234" t="s">
        <v>120</v>
      </c>
    </row>
    <row r="290" s="14" customFormat="1">
      <c r="A290" s="14"/>
      <c r="B290" s="235"/>
      <c r="C290" s="236"/>
      <c r="D290" s="226" t="s">
        <v>131</v>
      </c>
      <c r="E290" s="237" t="s">
        <v>28</v>
      </c>
      <c r="F290" s="238" t="s">
        <v>415</v>
      </c>
      <c r="G290" s="236"/>
      <c r="H290" s="239">
        <v>84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131</v>
      </c>
      <c r="AU290" s="245" t="s">
        <v>86</v>
      </c>
      <c r="AV290" s="14" t="s">
        <v>86</v>
      </c>
      <c r="AW290" s="14" t="s">
        <v>37</v>
      </c>
      <c r="AX290" s="14" t="s">
        <v>84</v>
      </c>
      <c r="AY290" s="245" t="s">
        <v>120</v>
      </c>
    </row>
    <row r="291" s="12" customFormat="1" ht="22.8" customHeight="1">
      <c r="A291" s="12"/>
      <c r="B291" s="190"/>
      <c r="C291" s="191"/>
      <c r="D291" s="192" t="s">
        <v>75</v>
      </c>
      <c r="E291" s="204" t="s">
        <v>188</v>
      </c>
      <c r="F291" s="204" t="s">
        <v>416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SUM(P292:P306)</f>
        <v>0</v>
      </c>
      <c r="Q291" s="198"/>
      <c r="R291" s="199">
        <f>SUM(R292:R306)</f>
        <v>0</v>
      </c>
      <c r="S291" s="198"/>
      <c r="T291" s="200">
        <f>SUM(T292:T306)</f>
        <v>1.5119999999999998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84</v>
      </c>
      <c r="AT291" s="202" t="s">
        <v>75</v>
      </c>
      <c r="AU291" s="202" t="s">
        <v>84</v>
      </c>
      <c r="AY291" s="201" t="s">
        <v>120</v>
      </c>
      <c r="BK291" s="203">
        <f>SUM(BK292:BK306)</f>
        <v>0</v>
      </c>
    </row>
    <row r="292" s="2" customFormat="1" ht="16.5" customHeight="1">
      <c r="A292" s="39"/>
      <c r="B292" s="40"/>
      <c r="C292" s="206" t="s">
        <v>417</v>
      </c>
      <c r="D292" s="206" t="s">
        <v>122</v>
      </c>
      <c r="E292" s="207" t="s">
        <v>418</v>
      </c>
      <c r="F292" s="208" t="s">
        <v>419</v>
      </c>
      <c r="G292" s="209" t="s">
        <v>420</v>
      </c>
      <c r="H292" s="210">
        <v>1</v>
      </c>
      <c r="I292" s="211"/>
      <c r="J292" s="212">
        <f>ROUND(I292*H292,2)</f>
        <v>0</v>
      </c>
      <c r="K292" s="208" t="s">
        <v>28</v>
      </c>
      <c r="L292" s="45"/>
      <c r="M292" s="213" t="s">
        <v>28</v>
      </c>
      <c r="N292" s="214" t="s">
        <v>49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7" t="s">
        <v>127</v>
      </c>
      <c r="AT292" s="217" t="s">
        <v>122</v>
      </c>
      <c r="AU292" s="217" t="s">
        <v>86</v>
      </c>
      <c r="AY292" s="18" t="s">
        <v>120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127</v>
      </c>
      <c r="BK292" s="218">
        <f>ROUND(I292*H292,2)</f>
        <v>0</v>
      </c>
      <c r="BL292" s="18" t="s">
        <v>127</v>
      </c>
      <c r="BM292" s="217" t="s">
        <v>421</v>
      </c>
    </row>
    <row r="293" s="13" customFormat="1">
      <c r="A293" s="13"/>
      <c r="B293" s="224"/>
      <c r="C293" s="225"/>
      <c r="D293" s="226" t="s">
        <v>131</v>
      </c>
      <c r="E293" s="227" t="s">
        <v>28</v>
      </c>
      <c r="F293" s="228" t="s">
        <v>422</v>
      </c>
      <c r="G293" s="225"/>
      <c r="H293" s="227" t="s">
        <v>28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131</v>
      </c>
      <c r="AU293" s="234" t="s">
        <v>86</v>
      </c>
      <c r="AV293" s="13" t="s">
        <v>84</v>
      </c>
      <c r="AW293" s="13" t="s">
        <v>37</v>
      </c>
      <c r="AX293" s="13" t="s">
        <v>76</v>
      </c>
      <c r="AY293" s="234" t="s">
        <v>120</v>
      </c>
    </row>
    <row r="294" s="14" customFormat="1">
      <c r="A294" s="14"/>
      <c r="B294" s="235"/>
      <c r="C294" s="236"/>
      <c r="D294" s="226" t="s">
        <v>131</v>
      </c>
      <c r="E294" s="237" t="s">
        <v>28</v>
      </c>
      <c r="F294" s="238" t="s">
        <v>84</v>
      </c>
      <c r="G294" s="236"/>
      <c r="H294" s="239">
        <v>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131</v>
      </c>
      <c r="AU294" s="245" t="s">
        <v>86</v>
      </c>
      <c r="AV294" s="14" t="s">
        <v>86</v>
      </c>
      <c r="AW294" s="14" t="s">
        <v>37</v>
      </c>
      <c r="AX294" s="14" t="s">
        <v>84</v>
      </c>
      <c r="AY294" s="245" t="s">
        <v>120</v>
      </c>
    </row>
    <row r="295" s="2" customFormat="1" ht="66.75" customHeight="1">
      <c r="A295" s="39"/>
      <c r="B295" s="40"/>
      <c r="C295" s="206" t="s">
        <v>423</v>
      </c>
      <c r="D295" s="206" t="s">
        <v>122</v>
      </c>
      <c r="E295" s="207" t="s">
        <v>424</v>
      </c>
      <c r="F295" s="208" t="s">
        <v>425</v>
      </c>
      <c r="G295" s="209" t="s">
        <v>125</v>
      </c>
      <c r="H295" s="210">
        <v>84</v>
      </c>
      <c r="I295" s="211"/>
      <c r="J295" s="212">
        <f>ROUND(I295*H295,2)</f>
        <v>0</v>
      </c>
      <c r="K295" s="208" t="s">
        <v>126</v>
      </c>
      <c r="L295" s="45"/>
      <c r="M295" s="213" t="s">
        <v>28</v>
      </c>
      <c r="N295" s="214" t="s">
        <v>49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0.017999999999999999</v>
      </c>
      <c r="T295" s="216">
        <f>S295*H295</f>
        <v>1.5119999999999998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7" t="s">
        <v>127</v>
      </c>
      <c r="AT295" s="217" t="s">
        <v>122</v>
      </c>
      <c r="AU295" s="217" t="s">
        <v>86</v>
      </c>
      <c r="AY295" s="18" t="s">
        <v>120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8" t="s">
        <v>127</v>
      </c>
      <c r="BK295" s="218">
        <f>ROUND(I295*H295,2)</f>
        <v>0</v>
      </c>
      <c r="BL295" s="18" t="s">
        <v>127</v>
      </c>
      <c r="BM295" s="217" t="s">
        <v>426</v>
      </c>
    </row>
    <row r="296" s="2" customFormat="1">
      <c r="A296" s="39"/>
      <c r="B296" s="40"/>
      <c r="C296" s="41"/>
      <c r="D296" s="219" t="s">
        <v>129</v>
      </c>
      <c r="E296" s="41"/>
      <c r="F296" s="220" t="s">
        <v>427</v>
      </c>
      <c r="G296" s="41"/>
      <c r="H296" s="41"/>
      <c r="I296" s="221"/>
      <c r="J296" s="41"/>
      <c r="K296" s="41"/>
      <c r="L296" s="45"/>
      <c r="M296" s="222"/>
      <c r="N296" s="223"/>
      <c r="O296" s="86"/>
      <c r="P296" s="86"/>
      <c r="Q296" s="86"/>
      <c r="R296" s="86"/>
      <c r="S296" s="86"/>
      <c r="T296" s="87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129</v>
      </c>
      <c r="AU296" s="18" t="s">
        <v>86</v>
      </c>
    </row>
    <row r="297" s="13" customFormat="1">
      <c r="A297" s="13"/>
      <c r="B297" s="224"/>
      <c r="C297" s="225"/>
      <c r="D297" s="226" t="s">
        <v>131</v>
      </c>
      <c r="E297" s="227" t="s">
        <v>28</v>
      </c>
      <c r="F297" s="228" t="s">
        <v>414</v>
      </c>
      <c r="G297" s="225"/>
      <c r="H297" s="227" t="s">
        <v>28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131</v>
      </c>
      <c r="AU297" s="234" t="s">
        <v>86</v>
      </c>
      <c r="AV297" s="13" t="s">
        <v>84</v>
      </c>
      <c r="AW297" s="13" t="s">
        <v>37</v>
      </c>
      <c r="AX297" s="13" t="s">
        <v>76</v>
      </c>
      <c r="AY297" s="234" t="s">
        <v>120</v>
      </c>
    </row>
    <row r="298" s="14" customFormat="1">
      <c r="A298" s="14"/>
      <c r="B298" s="235"/>
      <c r="C298" s="236"/>
      <c r="D298" s="226" t="s">
        <v>131</v>
      </c>
      <c r="E298" s="237" t="s">
        <v>28</v>
      </c>
      <c r="F298" s="238" t="s">
        <v>415</v>
      </c>
      <c r="G298" s="236"/>
      <c r="H298" s="239">
        <v>84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131</v>
      </c>
      <c r="AU298" s="245" t="s">
        <v>86</v>
      </c>
      <c r="AV298" s="14" t="s">
        <v>86</v>
      </c>
      <c r="AW298" s="14" t="s">
        <v>37</v>
      </c>
      <c r="AX298" s="14" t="s">
        <v>84</v>
      </c>
      <c r="AY298" s="245" t="s">
        <v>120</v>
      </c>
    </row>
    <row r="299" s="2" customFormat="1" ht="24.15" customHeight="1">
      <c r="A299" s="39"/>
      <c r="B299" s="40"/>
      <c r="C299" s="206" t="s">
        <v>428</v>
      </c>
      <c r="D299" s="206" t="s">
        <v>122</v>
      </c>
      <c r="E299" s="207" t="s">
        <v>429</v>
      </c>
      <c r="F299" s="208" t="s">
        <v>430</v>
      </c>
      <c r="G299" s="209" t="s">
        <v>125</v>
      </c>
      <c r="H299" s="210">
        <v>16.699999999999999</v>
      </c>
      <c r="I299" s="211"/>
      <c r="J299" s="212">
        <f>ROUND(I299*H299,2)</f>
        <v>0</v>
      </c>
      <c r="K299" s="208" t="s">
        <v>126</v>
      </c>
      <c r="L299" s="45"/>
      <c r="M299" s="213" t="s">
        <v>28</v>
      </c>
      <c r="N299" s="214" t="s">
        <v>49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7" t="s">
        <v>127</v>
      </c>
      <c r="AT299" s="217" t="s">
        <v>122</v>
      </c>
      <c r="AU299" s="217" t="s">
        <v>86</v>
      </c>
      <c r="AY299" s="18" t="s">
        <v>120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127</v>
      </c>
      <c r="BK299" s="218">
        <f>ROUND(I299*H299,2)</f>
        <v>0</v>
      </c>
      <c r="BL299" s="18" t="s">
        <v>127</v>
      </c>
      <c r="BM299" s="217" t="s">
        <v>431</v>
      </c>
    </row>
    <row r="300" s="2" customFormat="1">
      <c r="A300" s="39"/>
      <c r="B300" s="40"/>
      <c r="C300" s="41"/>
      <c r="D300" s="219" t="s">
        <v>129</v>
      </c>
      <c r="E300" s="41"/>
      <c r="F300" s="220" t="s">
        <v>432</v>
      </c>
      <c r="G300" s="41"/>
      <c r="H300" s="41"/>
      <c r="I300" s="221"/>
      <c r="J300" s="41"/>
      <c r="K300" s="41"/>
      <c r="L300" s="45"/>
      <c r="M300" s="222"/>
      <c r="N300" s="223"/>
      <c r="O300" s="86"/>
      <c r="P300" s="86"/>
      <c r="Q300" s="86"/>
      <c r="R300" s="86"/>
      <c r="S300" s="86"/>
      <c r="T300" s="87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129</v>
      </c>
      <c r="AU300" s="18" t="s">
        <v>86</v>
      </c>
    </row>
    <row r="301" s="13" customFormat="1">
      <c r="A301" s="13"/>
      <c r="B301" s="224"/>
      <c r="C301" s="225"/>
      <c r="D301" s="226" t="s">
        <v>131</v>
      </c>
      <c r="E301" s="227" t="s">
        <v>28</v>
      </c>
      <c r="F301" s="228" t="s">
        <v>433</v>
      </c>
      <c r="G301" s="225"/>
      <c r="H301" s="227" t="s">
        <v>28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131</v>
      </c>
      <c r="AU301" s="234" t="s">
        <v>86</v>
      </c>
      <c r="AV301" s="13" t="s">
        <v>84</v>
      </c>
      <c r="AW301" s="13" t="s">
        <v>37</v>
      </c>
      <c r="AX301" s="13" t="s">
        <v>76</v>
      </c>
      <c r="AY301" s="234" t="s">
        <v>120</v>
      </c>
    </row>
    <row r="302" s="13" customFormat="1">
      <c r="A302" s="13"/>
      <c r="B302" s="224"/>
      <c r="C302" s="225"/>
      <c r="D302" s="226" t="s">
        <v>131</v>
      </c>
      <c r="E302" s="227" t="s">
        <v>28</v>
      </c>
      <c r="F302" s="228" t="s">
        <v>434</v>
      </c>
      <c r="G302" s="225"/>
      <c r="H302" s="227" t="s">
        <v>28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131</v>
      </c>
      <c r="AU302" s="234" t="s">
        <v>86</v>
      </c>
      <c r="AV302" s="13" t="s">
        <v>84</v>
      </c>
      <c r="AW302" s="13" t="s">
        <v>37</v>
      </c>
      <c r="AX302" s="13" t="s">
        <v>76</v>
      </c>
      <c r="AY302" s="234" t="s">
        <v>120</v>
      </c>
    </row>
    <row r="303" s="14" customFormat="1">
      <c r="A303" s="14"/>
      <c r="B303" s="235"/>
      <c r="C303" s="236"/>
      <c r="D303" s="226" t="s">
        <v>131</v>
      </c>
      <c r="E303" s="237" t="s">
        <v>28</v>
      </c>
      <c r="F303" s="238" t="s">
        <v>435</v>
      </c>
      <c r="G303" s="236"/>
      <c r="H303" s="239">
        <v>6.7000000000000002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131</v>
      </c>
      <c r="AU303" s="245" t="s">
        <v>86</v>
      </c>
      <c r="AV303" s="14" t="s">
        <v>86</v>
      </c>
      <c r="AW303" s="14" t="s">
        <v>37</v>
      </c>
      <c r="AX303" s="14" t="s">
        <v>76</v>
      </c>
      <c r="AY303" s="245" t="s">
        <v>120</v>
      </c>
    </row>
    <row r="304" s="13" customFormat="1">
      <c r="A304" s="13"/>
      <c r="B304" s="224"/>
      <c r="C304" s="225"/>
      <c r="D304" s="226" t="s">
        <v>131</v>
      </c>
      <c r="E304" s="227" t="s">
        <v>28</v>
      </c>
      <c r="F304" s="228" t="s">
        <v>436</v>
      </c>
      <c r="G304" s="225"/>
      <c r="H304" s="227" t="s">
        <v>28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131</v>
      </c>
      <c r="AU304" s="234" t="s">
        <v>86</v>
      </c>
      <c r="AV304" s="13" t="s">
        <v>84</v>
      </c>
      <c r="AW304" s="13" t="s">
        <v>37</v>
      </c>
      <c r="AX304" s="13" t="s">
        <v>76</v>
      </c>
      <c r="AY304" s="234" t="s">
        <v>120</v>
      </c>
    </row>
    <row r="305" s="14" customFormat="1">
      <c r="A305" s="14"/>
      <c r="B305" s="235"/>
      <c r="C305" s="236"/>
      <c r="D305" s="226" t="s">
        <v>131</v>
      </c>
      <c r="E305" s="237" t="s">
        <v>28</v>
      </c>
      <c r="F305" s="238" t="s">
        <v>437</v>
      </c>
      <c r="G305" s="236"/>
      <c r="H305" s="239">
        <v>10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131</v>
      </c>
      <c r="AU305" s="245" t="s">
        <v>86</v>
      </c>
      <c r="AV305" s="14" t="s">
        <v>86</v>
      </c>
      <c r="AW305" s="14" t="s">
        <v>37</v>
      </c>
      <c r="AX305" s="14" t="s">
        <v>76</v>
      </c>
      <c r="AY305" s="245" t="s">
        <v>120</v>
      </c>
    </row>
    <row r="306" s="15" customFormat="1">
      <c r="A306" s="15"/>
      <c r="B306" s="246"/>
      <c r="C306" s="247"/>
      <c r="D306" s="226" t="s">
        <v>131</v>
      </c>
      <c r="E306" s="248" t="s">
        <v>28</v>
      </c>
      <c r="F306" s="249" t="s">
        <v>187</v>
      </c>
      <c r="G306" s="247"/>
      <c r="H306" s="250">
        <v>16.699999999999999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6" t="s">
        <v>131</v>
      </c>
      <c r="AU306" s="256" t="s">
        <v>86</v>
      </c>
      <c r="AV306" s="15" t="s">
        <v>127</v>
      </c>
      <c r="AW306" s="15" t="s">
        <v>37</v>
      </c>
      <c r="AX306" s="15" t="s">
        <v>84</v>
      </c>
      <c r="AY306" s="256" t="s">
        <v>120</v>
      </c>
    </row>
    <row r="307" s="12" customFormat="1" ht="22.8" customHeight="1">
      <c r="A307" s="12"/>
      <c r="B307" s="190"/>
      <c r="C307" s="191"/>
      <c r="D307" s="192" t="s">
        <v>75</v>
      </c>
      <c r="E307" s="204" t="s">
        <v>438</v>
      </c>
      <c r="F307" s="204" t="s">
        <v>439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SUM(P308:P350)</f>
        <v>0</v>
      </c>
      <c r="Q307" s="198"/>
      <c r="R307" s="199">
        <f>SUM(R308:R350)</f>
        <v>0</v>
      </c>
      <c r="S307" s="198"/>
      <c r="T307" s="200">
        <f>SUM(T308:T350)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84</v>
      </c>
      <c r="AT307" s="202" t="s">
        <v>75</v>
      </c>
      <c r="AU307" s="202" t="s">
        <v>84</v>
      </c>
      <c r="AY307" s="201" t="s">
        <v>120</v>
      </c>
      <c r="BK307" s="203">
        <f>SUM(BK308:BK350)</f>
        <v>0</v>
      </c>
    </row>
    <row r="308" s="2" customFormat="1" ht="49.05" customHeight="1">
      <c r="A308" s="39"/>
      <c r="B308" s="40"/>
      <c r="C308" s="206" t="s">
        <v>440</v>
      </c>
      <c r="D308" s="206" t="s">
        <v>122</v>
      </c>
      <c r="E308" s="207" t="s">
        <v>441</v>
      </c>
      <c r="F308" s="208" t="s">
        <v>442</v>
      </c>
      <c r="G308" s="209" t="s">
        <v>228</v>
      </c>
      <c r="H308" s="210">
        <v>5.4720000000000004</v>
      </c>
      <c r="I308" s="211"/>
      <c r="J308" s="212">
        <f>ROUND(I308*H308,2)</f>
        <v>0</v>
      </c>
      <c r="K308" s="208" t="s">
        <v>28</v>
      </c>
      <c r="L308" s="45"/>
      <c r="M308" s="213" t="s">
        <v>28</v>
      </c>
      <c r="N308" s="214" t="s">
        <v>49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7" t="s">
        <v>127</v>
      </c>
      <c r="AT308" s="217" t="s">
        <v>122</v>
      </c>
      <c r="AU308" s="217" t="s">
        <v>86</v>
      </c>
      <c r="AY308" s="18" t="s">
        <v>120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8" t="s">
        <v>127</v>
      </c>
      <c r="BK308" s="218">
        <f>ROUND(I308*H308,2)</f>
        <v>0</v>
      </c>
      <c r="BL308" s="18" t="s">
        <v>127</v>
      </c>
      <c r="BM308" s="217" t="s">
        <v>443</v>
      </c>
    </row>
    <row r="309" s="13" customFormat="1">
      <c r="A309" s="13"/>
      <c r="B309" s="224"/>
      <c r="C309" s="225"/>
      <c r="D309" s="226" t="s">
        <v>131</v>
      </c>
      <c r="E309" s="227" t="s">
        <v>28</v>
      </c>
      <c r="F309" s="228" t="s">
        <v>444</v>
      </c>
      <c r="G309" s="225"/>
      <c r="H309" s="227" t="s">
        <v>28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131</v>
      </c>
      <c r="AU309" s="234" t="s">
        <v>86</v>
      </c>
      <c r="AV309" s="13" t="s">
        <v>84</v>
      </c>
      <c r="AW309" s="13" t="s">
        <v>37</v>
      </c>
      <c r="AX309" s="13" t="s">
        <v>76</v>
      </c>
      <c r="AY309" s="234" t="s">
        <v>120</v>
      </c>
    </row>
    <row r="310" s="13" customFormat="1">
      <c r="A310" s="13"/>
      <c r="B310" s="224"/>
      <c r="C310" s="225"/>
      <c r="D310" s="226" t="s">
        <v>131</v>
      </c>
      <c r="E310" s="227" t="s">
        <v>28</v>
      </c>
      <c r="F310" s="228" t="s">
        <v>445</v>
      </c>
      <c r="G310" s="225"/>
      <c r="H310" s="227" t="s">
        <v>28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131</v>
      </c>
      <c r="AU310" s="234" t="s">
        <v>86</v>
      </c>
      <c r="AV310" s="13" t="s">
        <v>84</v>
      </c>
      <c r="AW310" s="13" t="s">
        <v>37</v>
      </c>
      <c r="AX310" s="13" t="s">
        <v>76</v>
      </c>
      <c r="AY310" s="234" t="s">
        <v>120</v>
      </c>
    </row>
    <row r="311" s="14" customFormat="1">
      <c r="A311" s="14"/>
      <c r="B311" s="235"/>
      <c r="C311" s="236"/>
      <c r="D311" s="226" t="s">
        <v>131</v>
      </c>
      <c r="E311" s="237" t="s">
        <v>28</v>
      </c>
      <c r="F311" s="238" t="s">
        <v>446</v>
      </c>
      <c r="G311" s="236"/>
      <c r="H311" s="239">
        <v>2.2000000000000002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131</v>
      </c>
      <c r="AU311" s="245" t="s">
        <v>86</v>
      </c>
      <c r="AV311" s="14" t="s">
        <v>86</v>
      </c>
      <c r="AW311" s="14" t="s">
        <v>37</v>
      </c>
      <c r="AX311" s="14" t="s">
        <v>76</v>
      </c>
      <c r="AY311" s="245" t="s">
        <v>120</v>
      </c>
    </row>
    <row r="312" s="13" customFormat="1">
      <c r="A312" s="13"/>
      <c r="B312" s="224"/>
      <c r="C312" s="225"/>
      <c r="D312" s="226" t="s">
        <v>131</v>
      </c>
      <c r="E312" s="227" t="s">
        <v>28</v>
      </c>
      <c r="F312" s="228" t="s">
        <v>447</v>
      </c>
      <c r="G312" s="225"/>
      <c r="H312" s="227" t="s">
        <v>28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131</v>
      </c>
      <c r="AU312" s="234" t="s">
        <v>86</v>
      </c>
      <c r="AV312" s="13" t="s">
        <v>84</v>
      </c>
      <c r="AW312" s="13" t="s">
        <v>37</v>
      </c>
      <c r="AX312" s="13" t="s">
        <v>76</v>
      </c>
      <c r="AY312" s="234" t="s">
        <v>120</v>
      </c>
    </row>
    <row r="313" s="14" customFormat="1">
      <c r="A313" s="14"/>
      <c r="B313" s="235"/>
      <c r="C313" s="236"/>
      <c r="D313" s="226" t="s">
        <v>131</v>
      </c>
      <c r="E313" s="237" t="s">
        <v>28</v>
      </c>
      <c r="F313" s="238" t="s">
        <v>448</v>
      </c>
      <c r="G313" s="236"/>
      <c r="H313" s="239">
        <v>1.76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131</v>
      </c>
      <c r="AU313" s="245" t="s">
        <v>86</v>
      </c>
      <c r="AV313" s="14" t="s">
        <v>86</v>
      </c>
      <c r="AW313" s="14" t="s">
        <v>37</v>
      </c>
      <c r="AX313" s="14" t="s">
        <v>76</v>
      </c>
      <c r="AY313" s="245" t="s">
        <v>120</v>
      </c>
    </row>
    <row r="314" s="13" customFormat="1">
      <c r="A314" s="13"/>
      <c r="B314" s="224"/>
      <c r="C314" s="225"/>
      <c r="D314" s="226" t="s">
        <v>131</v>
      </c>
      <c r="E314" s="227" t="s">
        <v>28</v>
      </c>
      <c r="F314" s="228" t="s">
        <v>449</v>
      </c>
      <c r="G314" s="225"/>
      <c r="H314" s="227" t="s">
        <v>28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131</v>
      </c>
      <c r="AU314" s="234" t="s">
        <v>86</v>
      </c>
      <c r="AV314" s="13" t="s">
        <v>84</v>
      </c>
      <c r="AW314" s="13" t="s">
        <v>37</v>
      </c>
      <c r="AX314" s="13" t="s">
        <v>76</v>
      </c>
      <c r="AY314" s="234" t="s">
        <v>120</v>
      </c>
    </row>
    <row r="315" s="14" customFormat="1">
      <c r="A315" s="14"/>
      <c r="B315" s="235"/>
      <c r="C315" s="236"/>
      <c r="D315" s="226" t="s">
        <v>131</v>
      </c>
      <c r="E315" s="237" t="s">
        <v>28</v>
      </c>
      <c r="F315" s="238" t="s">
        <v>450</v>
      </c>
      <c r="G315" s="236"/>
      <c r="H315" s="239">
        <v>1.512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131</v>
      </c>
      <c r="AU315" s="245" t="s">
        <v>86</v>
      </c>
      <c r="AV315" s="14" t="s">
        <v>86</v>
      </c>
      <c r="AW315" s="14" t="s">
        <v>37</v>
      </c>
      <c r="AX315" s="14" t="s">
        <v>76</v>
      </c>
      <c r="AY315" s="245" t="s">
        <v>120</v>
      </c>
    </row>
    <row r="316" s="15" customFormat="1">
      <c r="A316" s="15"/>
      <c r="B316" s="246"/>
      <c r="C316" s="247"/>
      <c r="D316" s="226" t="s">
        <v>131</v>
      </c>
      <c r="E316" s="248" t="s">
        <v>28</v>
      </c>
      <c r="F316" s="249" t="s">
        <v>187</v>
      </c>
      <c r="G316" s="247"/>
      <c r="H316" s="250">
        <v>5.4719999999999995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6" t="s">
        <v>131</v>
      </c>
      <c r="AU316" s="256" t="s">
        <v>86</v>
      </c>
      <c r="AV316" s="15" t="s">
        <v>127</v>
      </c>
      <c r="AW316" s="15" t="s">
        <v>37</v>
      </c>
      <c r="AX316" s="15" t="s">
        <v>84</v>
      </c>
      <c r="AY316" s="256" t="s">
        <v>120</v>
      </c>
    </row>
    <row r="317" s="2" customFormat="1" ht="44.25" customHeight="1">
      <c r="A317" s="39"/>
      <c r="B317" s="40"/>
      <c r="C317" s="206" t="s">
        <v>451</v>
      </c>
      <c r="D317" s="206" t="s">
        <v>122</v>
      </c>
      <c r="E317" s="207" t="s">
        <v>452</v>
      </c>
      <c r="F317" s="208" t="s">
        <v>453</v>
      </c>
      <c r="G317" s="209" t="s">
        <v>228</v>
      </c>
      <c r="H317" s="210">
        <v>35.597000000000001</v>
      </c>
      <c r="I317" s="211"/>
      <c r="J317" s="212">
        <f>ROUND(I317*H317,2)</f>
        <v>0</v>
      </c>
      <c r="K317" s="208" t="s">
        <v>126</v>
      </c>
      <c r="L317" s="45"/>
      <c r="M317" s="213" t="s">
        <v>28</v>
      </c>
      <c r="N317" s="214" t="s">
        <v>49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7" t="s">
        <v>127</v>
      </c>
      <c r="AT317" s="217" t="s">
        <v>122</v>
      </c>
      <c r="AU317" s="217" t="s">
        <v>86</v>
      </c>
      <c r="AY317" s="18" t="s">
        <v>120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127</v>
      </c>
      <c r="BK317" s="218">
        <f>ROUND(I317*H317,2)</f>
        <v>0</v>
      </c>
      <c r="BL317" s="18" t="s">
        <v>127</v>
      </c>
      <c r="BM317" s="217" t="s">
        <v>454</v>
      </c>
    </row>
    <row r="318" s="2" customFormat="1">
      <c r="A318" s="39"/>
      <c r="B318" s="40"/>
      <c r="C318" s="41"/>
      <c r="D318" s="219" t="s">
        <v>129</v>
      </c>
      <c r="E318" s="41"/>
      <c r="F318" s="220" t="s">
        <v>455</v>
      </c>
      <c r="G318" s="41"/>
      <c r="H318" s="41"/>
      <c r="I318" s="221"/>
      <c r="J318" s="41"/>
      <c r="K318" s="41"/>
      <c r="L318" s="45"/>
      <c r="M318" s="222"/>
      <c r="N318" s="223"/>
      <c r="O318" s="86"/>
      <c r="P318" s="86"/>
      <c r="Q318" s="86"/>
      <c r="R318" s="86"/>
      <c r="S318" s="86"/>
      <c r="T318" s="87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129</v>
      </c>
      <c r="AU318" s="18" t="s">
        <v>86</v>
      </c>
    </row>
    <row r="319" s="13" customFormat="1">
      <c r="A319" s="13"/>
      <c r="B319" s="224"/>
      <c r="C319" s="225"/>
      <c r="D319" s="226" t="s">
        <v>131</v>
      </c>
      <c r="E319" s="227" t="s">
        <v>28</v>
      </c>
      <c r="F319" s="228" t="s">
        <v>456</v>
      </c>
      <c r="G319" s="225"/>
      <c r="H319" s="227" t="s">
        <v>28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131</v>
      </c>
      <c r="AU319" s="234" t="s">
        <v>86</v>
      </c>
      <c r="AV319" s="13" t="s">
        <v>84</v>
      </c>
      <c r="AW319" s="13" t="s">
        <v>37</v>
      </c>
      <c r="AX319" s="13" t="s">
        <v>76</v>
      </c>
      <c r="AY319" s="234" t="s">
        <v>120</v>
      </c>
    </row>
    <row r="320" s="13" customFormat="1">
      <c r="A320" s="13"/>
      <c r="B320" s="224"/>
      <c r="C320" s="225"/>
      <c r="D320" s="226" t="s">
        <v>131</v>
      </c>
      <c r="E320" s="227" t="s">
        <v>28</v>
      </c>
      <c r="F320" s="228" t="s">
        <v>457</v>
      </c>
      <c r="G320" s="225"/>
      <c r="H320" s="227" t="s">
        <v>28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131</v>
      </c>
      <c r="AU320" s="234" t="s">
        <v>86</v>
      </c>
      <c r="AV320" s="13" t="s">
        <v>84</v>
      </c>
      <c r="AW320" s="13" t="s">
        <v>37</v>
      </c>
      <c r="AX320" s="13" t="s">
        <v>76</v>
      </c>
      <c r="AY320" s="234" t="s">
        <v>120</v>
      </c>
    </row>
    <row r="321" s="14" customFormat="1">
      <c r="A321" s="14"/>
      <c r="B321" s="235"/>
      <c r="C321" s="236"/>
      <c r="D321" s="226" t="s">
        <v>131</v>
      </c>
      <c r="E321" s="237" t="s">
        <v>28</v>
      </c>
      <c r="F321" s="238" t="s">
        <v>458</v>
      </c>
      <c r="G321" s="236"/>
      <c r="H321" s="239">
        <v>2.2000000000000002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131</v>
      </c>
      <c r="AU321" s="245" t="s">
        <v>86</v>
      </c>
      <c r="AV321" s="14" t="s">
        <v>86</v>
      </c>
      <c r="AW321" s="14" t="s">
        <v>37</v>
      </c>
      <c r="AX321" s="14" t="s">
        <v>76</v>
      </c>
      <c r="AY321" s="245" t="s">
        <v>120</v>
      </c>
    </row>
    <row r="322" s="13" customFormat="1">
      <c r="A322" s="13"/>
      <c r="B322" s="224"/>
      <c r="C322" s="225"/>
      <c r="D322" s="226" t="s">
        <v>131</v>
      </c>
      <c r="E322" s="227" t="s">
        <v>28</v>
      </c>
      <c r="F322" s="228" t="s">
        <v>459</v>
      </c>
      <c r="G322" s="225"/>
      <c r="H322" s="227" t="s">
        <v>28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131</v>
      </c>
      <c r="AU322" s="234" t="s">
        <v>86</v>
      </c>
      <c r="AV322" s="13" t="s">
        <v>84</v>
      </c>
      <c r="AW322" s="13" t="s">
        <v>37</v>
      </c>
      <c r="AX322" s="13" t="s">
        <v>76</v>
      </c>
      <c r="AY322" s="234" t="s">
        <v>120</v>
      </c>
    </row>
    <row r="323" s="14" customFormat="1">
      <c r="A323" s="14"/>
      <c r="B323" s="235"/>
      <c r="C323" s="236"/>
      <c r="D323" s="226" t="s">
        <v>131</v>
      </c>
      <c r="E323" s="237" t="s">
        <v>28</v>
      </c>
      <c r="F323" s="238" t="s">
        <v>460</v>
      </c>
      <c r="G323" s="236"/>
      <c r="H323" s="239">
        <v>23.760000000000002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131</v>
      </c>
      <c r="AU323" s="245" t="s">
        <v>86</v>
      </c>
      <c r="AV323" s="14" t="s">
        <v>86</v>
      </c>
      <c r="AW323" s="14" t="s">
        <v>37</v>
      </c>
      <c r="AX323" s="14" t="s">
        <v>76</v>
      </c>
      <c r="AY323" s="245" t="s">
        <v>120</v>
      </c>
    </row>
    <row r="324" s="13" customFormat="1">
      <c r="A324" s="13"/>
      <c r="B324" s="224"/>
      <c r="C324" s="225"/>
      <c r="D324" s="226" t="s">
        <v>131</v>
      </c>
      <c r="E324" s="227" t="s">
        <v>28</v>
      </c>
      <c r="F324" s="228" t="s">
        <v>461</v>
      </c>
      <c r="G324" s="225"/>
      <c r="H324" s="227" t="s">
        <v>28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131</v>
      </c>
      <c r="AU324" s="234" t="s">
        <v>86</v>
      </c>
      <c r="AV324" s="13" t="s">
        <v>84</v>
      </c>
      <c r="AW324" s="13" t="s">
        <v>37</v>
      </c>
      <c r="AX324" s="13" t="s">
        <v>76</v>
      </c>
      <c r="AY324" s="234" t="s">
        <v>120</v>
      </c>
    </row>
    <row r="325" s="14" customFormat="1">
      <c r="A325" s="14"/>
      <c r="B325" s="235"/>
      <c r="C325" s="236"/>
      <c r="D325" s="226" t="s">
        <v>131</v>
      </c>
      <c r="E325" s="237" t="s">
        <v>28</v>
      </c>
      <c r="F325" s="238" t="s">
        <v>462</v>
      </c>
      <c r="G325" s="236"/>
      <c r="H325" s="239">
        <v>4.4000000000000004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131</v>
      </c>
      <c r="AU325" s="245" t="s">
        <v>86</v>
      </c>
      <c r="AV325" s="14" t="s">
        <v>86</v>
      </c>
      <c r="AW325" s="14" t="s">
        <v>37</v>
      </c>
      <c r="AX325" s="14" t="s">
        <v>76</v>
      </c>
      <c r="AY325" s="245" t="s">
        <v>120</v>
      </c>
    </row>
    <row r="326" s="13" customFormat="1">
      <c r="A326" s="13"/>
      <c r="B326" s="224"/>
      <c r="C326" s="225"/>
      <c r="D326" s="226" t="s">
        <v>131</v>
      </c>
      <c r="E326" s="227" t="s">
        <v>28</v>
      </c>
      <c r="F326" s="228" t="s">
        <v>463</v>
      </c>
      <c r="G326" s="225"/>
      <c r="H326" s="227" t="s">
        <v>28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131</v>
      </c>
      <c r="AU326" s="234" t="s">
        <v>86</v>
      </c>
      <c r="AV326" s="13" t="s">
        <v>84</v>
      </c>
      <c r="AW326" s="13" t="s">
        <v>37</v>
      </c>
      <c r="AX326" s="13" t="s">
        <v>76</v>
      </c>
      <c r="AY326" s="234" t="s">
        <v>120</v>
      </c>
    </row>
    <row r="327" s="14" customFormat="1">
      <c r="A327" s="14"/>
      <c r="B327" s="235"/>
      <c r="C327" s="236"/>
      <c r="D327" s="226" t="s">
        <v>131</v>
      </c>
      <c r="E327" s="237" t="s">
        <v>28</v>
      </c>
      <c r="F327" s="238" t="s">
        <v>464</v>
      </c>
      <c r="G327" s="236"/>
      <c r="H327" s="239">
        <v>5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131</v>
      </c>
      <c r="AU327" s="245" t="s">
        <v>86</v>
      </c>
      <c r="AV327" s="14" t="s">
        <v>86</v>
      </c>
      <c r="AW327" s="14" t="s">
        <v>37</v>
      </c>
      <c r="AX327" s="14" t="s">
        <v>76</v>
      </c>
      <c r="AY327" s="245" t="s">
        <v>120</v>
      </c>
    </row>
    <row r="328" s="16" customFormat="1">
      <c r="A328" s="16"/>
      <c r="B328" s="267"/>
      <c r="C328" s="268"/>
      <c r="D328" s="226" t="s">
        <v>131</v>
      </c>
      <c r="E328" s="269" t="s">
        <v>28</v>
      </c>
      <c r="F328" s="270" t="s">
        <v>465</v>
      </c>
      <c r="G328" s="268"/>
      <c r="H328" s="271">
        <v>35.359999999999999</v>
      </c>
      <c r="I328" s="272"/>
      <c r="J328" s="268"/>
      <c r="K328" s="268"/>
      <c r="L328" s="273"/>
      <c r="M328" s="274"/>
      <c r="N328" s="275"/>
      <c r="O328" s="275"/>
      <c r="P328" s="275"/>
      <c r="Q328" s="275"/>
      <c r="R328" s="275"/>
      <c r="S328" s="275"/>
      <c r="T328" s="27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7" t="s">
        <v>131</v>
      </c>
      <c r="AU328" s="277" t="s">
        <v>86</v>
      </c>
      <c r="AV328" s="16" t="s">
        <v>140</v>
      </c>
      <c r="AW328" s="16" t="s">
        <v>37</v>
      </c>
      <c r="AX328" s="16" t="s">
        <v>76</v>
      </c>
      <c r="AY328" s="277" t="s">
        <v>120</v>
      </c>
    </row>
    <row r="329" s="13" customFormat="1">
      <c r="A329" s="13"/>
      <c r="B329" s="224"/>
      <c r="C329" s="225"/>
      <c r="D329" s="226" t="s">
        <v>131</v>
      </c>
      <c r="E329" s="227" t="s">
        <v>28</v>
      </c>
      <c r="F329" s="228" t="s">
        <v>466</v>
      </c>
      <c r="G329" s="225"/>
      <c r="H329" s="227" t="s">
        <v>28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131</v>
      </c>
      <c r="AU329" s="234" t="s">
        <v>86</v>
      </c>
      <c r="AV329" s="13" t="s">
        <v>84</v>
      </c>
      <c r="AW329" s="13" t="s">
        <v>37</v>
      </c>
      <c r="AX329" s="13" t="s">
        <v>76</v>
      </c>
      <c r="AY329" s="234" t="s">
        <v>120</v>
      </c>
    </row>
    <row r="330" s="14" customFormat="1">
      <c r="A330" s="14"/>
      <c r="B330" s="235"/>
      <c r="C330" s="236"/>
      <c r="D330" s="226" t="s">
        <v>131</v>
      </c>
      <c r="E330" s="237" t="s">
        <v>28</v>
      </c>
      <c r="F330" s="238" t="s">
        <v>467</v>
      </c>
      <c r="G330" s="236"/>
      <c r="H330" s="239">
        <v>0.19600000000000001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131</v>
      </c>
      <c r="AU330" s="245" t="s">
        <v>86</v>
      </c>
      <c r="AV330" s="14" t="s">
        <v>86</v>
      </c>
      <c r="AW330" s="14" t="s">
        <v>37</v>
      </c>
      <c r="AX330" s="14" t="s">
        <v>76</v>
      </c>
      <c r="AY330" s="245" t="s">
        <v>120</v>
      </c>
    </row>
    <row r="331" s="13" customFormat="1">
      <c r="A331" s="13"/>
      <c r="B331" s="224"/>
      <c r="C331" s="225"/>
      <c r="D331" s="226" t="s">
        <v>131</v>
      </c>
      <c r="E331" s="227" t="s">
        <v>28</v>
      </c>
      <c r="F331" s="228" t="s">
        <v>468</v>
      </c>
      <c r="G331" s="225"/>
      <c r="H331" s="227" t="s">
        <v>28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131</v>
      </c>
      <c r="AU331" s="234" t="s">
        <v>86</v>
      </c>
      <c r="AV331" s="13" t="s">
        <v>84</v>
      </c>
      <c r="AW331" s="13" t="s">
        <v>37</v>
      </c>
      <c r="AX331" s="13" t="s">
        <v>76</v>
      </c>
      <c r="AY331" s="234" t="s">
        <v>120</v>
      </c>
    </row>
    <row r="332" s="14" customFormat="1">
      <c r="A332" s="14"/>
      <c r="B332" s="235"/>
      <c r="C332" s="236"/>
      <c r="D332" s="226" t="s">
        <v>131</v>
      </c>
      <c r="E332" s="237" t="s">
        <v>28</v>
      </c>
      <c r="F332" s="238" t="s">
        <v>469</v>
      </c>
      <c r="G332" s="236"/>
      <c r="H332" s="239">
        <v>0.041000000000000002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131</v>
      </c>
      <c r="AU332" s="245" t="s">
        <v>86</v>
      </c>
      <c r="AV332" s="14" t="s">
        <v>86</v>
      </c>
      <c r="AW332" s="14" t="s">
        <v>37</v>
      </c>
      <c r="AX332" s="14" t="s">
        <v>76</v>
      </c>
      <c r="AY332" s="245" t="s">
        <v>120</v>
      </c>
    </row>
    <row r="333" s="15" customFormat="1">
      <c r="A333" s="15"/>
      <c r="B333" s="246"/>
      <c r="C333" s="247"/>
      <c r="D333" s="226" t="s">
        <v>131</v>
      </c>
      <c r="E333" s="248" t="s">
        <v>28</v>
      </c>
      <c r="F333" s="249" t="s">
        <v>187</v>
      </c>
      <c r="G333" s="247"/>
      <c r="H333" s="250">
        <v>35.596999999999994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6" t="s">
        <v>131</v>
      </c>
      <c r="AU333" s="256" t="s">
        <v>86</v>
      </c>
      <c r="AV333" s="15" t="s">
        <v>127</v>
      </c>
      <c r="AW333" s="15" t="s">
        <v>37</v>
      </c>
      <c r="AX333" s="15" t="s">
        <v>84</v>
      </c>
      <c r="AY333" s="256" t="s">
        <v>120</v>
      </c>
    </row>
    <row r="334" s="2" customFormat="1" ht="55.5" customHeight="1">
      <c r="A334" s="39"/>
      <c r="B334" s="40"/>
      <c r="C334" s="206" t="s">
        <v>470</v>
      </c>
      <c r="D334" s="206" t="s">
        <v>122</v>
      </c>
      <c r="E334" s="207" t="s">
        <v>471</v>
      </c>
      <c r="F334" s="208" t="s">
        <v>472</v>
      </c>
      <c r="G334" s="209" t="s">
        <v>228</v>
      </c>
      <c r="H334" s="210">
        <v>71.194000000000003</v>
      </c>
      <c r="I334" s="211"/>
      <c r="J334" s="212">
        <f>ROUND(I334*H334,2)</f>
        <v>0</v>
      </c>
      <c r="K334" s="208" t="s">
        <v>126</v>
      </c>
      <c r="L334" s="45"/>
      <c r="M334" s="213" t="s">
        <v>28</v>
      </c>
      <c r="N334" s="214" t="s">
        <v>49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7" t="s">
        <v>127</v>
      </c>
      <c r="AT334" s="217" t="s">
        <v>122</v>
      </c>
      <c r="AU334" s="217" t="s">
        <v>86</v>
      </c>
      <c r="AY334" s="18" t="s">
        <v>120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8" t="s">
        <v>127</v>
      </c>
      <c r="BK334" s="218">
        <f>ROUND(I334*H334,2)</f>
        <v>0</v>
      </c>
      <c r="BL334" s="18" t="s">
        <v>127</v>
      </c>
      <c r="BM334" s="217" t="s">
        <v>473</v>
      </c>
    </row>
    <row r="335" s="2" customFormat="1">
      <c r="A335" s="39"/>
      <c r="B335" s="40"/>
      <c r="C335" s="41"/>
      <c r="D335" s="219" t="s">
        <v>129</v>
      </c>
      <c r="E335" s="41"/>
      <c r="F335" s="220" t="s">
        <v>474</v>
      </c>
      <c r="G335" s="41"/>
      <c r="H335" s="41"/>
      <c r="I335" s="221"/>
      <c r="J335" s="41"/>
      <c r="K335" s="41"/>
      <c r="L335" s="45"/>
      <c r="M335" s="222"/>
      <c r="N335" s="223"/>
      <c r="O335" s="86"/>
      <c r="P335" s="86"/>
      <c r="Q335" s="86"/>
      <c r="R335" s="86"/>
      <c r="S335" s="86"/>
      <c r="T335" s="87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129</v>
      </c>
      <c r="AU335" s="18" t="s">
        <v>86</v>
      </c>
    </row>
    <row r="336" s="13" customFormat="1">
      <c r="A336" s="13"/>
      <c r="B336" s="224"/>
      <c r="C336" s="225"/>
      <c r="D336" s="226" t="s">
        <v>131</v>
      </c>
      <c r="E336" s="227" t="s">
        <v>28</v>
      </c>
      <c r="F336" s="228" t="s">
        <v>475</v>
      </c>
      <c r="G336" s="225"/>
      <c r="H336" s="227" t="s">
        <v>28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131</v>
      </c>
      <c r="AU336" s="234" t="s">
        <v>86</v>
      </c>
      <c r="AV336" s="13" t="s">
        <v>84</v>
      </c>
      <c r="AW336" s="13" t="s">
        <v>37</v>
      </c>
      <c r="AX336" s="13" t="s">
        <v>76</v>
      </c>
      <c r="AY336" s="234" t="s">
        <v>120</v>
      </c>
    </row>
    <row r="337" s="13" customFormat="1">
      <c r="A337" s="13"/>
      <c r="B337" s="224"/>
      <c r="C337" s="225"/>
      <c r="D337" s="226" t="s">
        <v>131</v>
      </c>
      <c r="E337" s="227" t="s">
        <v>28</v>
      </c>
      <c r="F337" s="228" t="s">
        <v>457</v>
      </c>
      <c r="G337" s="225"/>
      <c r="H337" s="227" t="s">
        <v>28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131</v>
      </c>
      <c r="AU337" s="234" t="s">
        <v>86</v>
      </c>
      <c r="AV337" s="13" t="s">
        <v>84</v>
      </c>
      <c r="AW337" s="13" t="s">
        <v>37</v>
      </c>
      <c r="AX337" s="13" t="s">
        <v>76</v>
      </c>
      <c r="AY337" s="234" t="s">
        <v>120</v>
      </c>
    </row>
    <row r="338" s="14" customFormat="1">
      <c r="A338" s="14"/>
      <c r="B338" s="235"/>
      <c r="C338" s="236"/>
      <c r="D338" s="226" t="s">
        <v>131</v>
      </c>
      <c r="E338" s="237" t="s">
        <v>28</v>
      </c>
      <c r="F338" s="238" t="s">
        <v>476</v>
      </c>
      <c r="G338" s="236"/>
      <c r="H338" s="239">
        <v>4.4000000000000004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131</v>
      </c>
      <c r="AU338" s="245" t="s">
        <v>86</v>
      </c>
      <c r="AV338" s="14" t="s">
        <v>86</v>
      </c>
      <c r="AW338" s="14" t="s">
        <v>37</v>
      </c>
      <c r="AX338" s="14" t="s">
        <v>76</v>
      </c>
      <c r="AY338" s="245" t="s">
        <v>120</v>
      </c>
    </row>
    <row r="339" s="13" customFormat="1">
      <c r="A339" s="13"/>
      <c r="B339" s="224"/>
      <c r="C339" s="225"/>
      <c r="D339" s="226" t="s">
        <v>131</v>
      </c>
      <c r="E339" s="227" t="s">
        <v>28</v>
      </c>
      <c r="F339" s="228" t="s">
        <v>459</v>
      </c>
      <c r="G339" s="225"/>
      <c r="H339" s="227" t="s">
        <v>28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131</v>
      </c>
      <c r="AU339" s="234" t="s">
        <v>86</v>
      </c>
      <c r="AV339" s="13" t="s">
        <v>84</v>
      </c>
      <c r="AW339" s="13" t="s">
        <v>37</v>
      </c>
      <c r="AX339" s="13" t="s">
        <v>76</v>
      </c>
      <c r="AY339" s="234" t="s">
        <v>120</v>
      </c>
    </row>
    <row r="340" s="14" customFormat="1">
      <c r="A340" s="14"/>
      <c r="B340" s="235"/>
      <c r="C340" s="236"/>
      <c r="D340" s="226" t="s">
        <v>131</v>
      </c>
      <c r="E340" s="237" t="s">
        <v>28</v>
      </c>
      <c r="F340" s="238" t="s">
        <v>477</v>
      </c>
      <c r="G340" s="236"/>
      <c r="H340" s="239">
        <v>47.520000000000003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131</v>
      </c>
      <c r="AU340" s="245" t="s">
        <v>86</v>
      </c>
      <c r="AV340" s="14" t="s">
        <v>86</v>
      </c>
      <c r="AW340" s="14" t="s">
        <v>37</v>
      </c>
      <c r="AX340" s="14" t="s">
        <v>76</v>
      </c>
      <c r="AY340" s="245" t="s">
        <v>120</v>
      </c>
    </row>
    <row r="341" s="13" customFormat="1">
      <c r="A341" s="13"/>
      <c r="B341" s="224"/>
      <c r="C341" s="225"/>
      <c r="D341" s="226" t="s">
        <v>131</v>
      </c>
      <c r="E341" s="227" t="s">
        <v>28</v>
      </c>
      <c r="F341" s="228" t="s">
        <v>461</v>
      </c>
      <c r="G341" s="225"/>
      <c r="H341" s="227" t="s">
        <v>28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131</v>
      </c>
      <c r="AU341" s="234" t="s">
        <v>86</v>
      </c>
      <c r="AV341" s="13" t="s">
        <v>84</v>
      </c>
      <c r="AW341" s="13" t="s">
        <v>37</v>
      </c>
      <c r="AX341" s="13" t="s">
        <v>76</v>
      </c>
      <c r="AY341" s="234" t="s">
        <v>120</v>
      </c>
    </row>
    <row r="342" s="14" customFormat="1">
      <c r="A342" s="14"/>
      <c r="B342" s="235"/>
      <c r="C342" s="236"/>
      <c r="D342" s="226" t="s">
        <v>131</v>
      </c>
      <c r="E342" s="237" t="s">
        <v>28</v>
      </c>
      <c r="F342" s="238" t="s">
        <v>478</v>
      </c>
      <c r="G342" s="236"/>
      <c r="H342" s="239">
        <v>8.8000000000000007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131</v>
      </c>
      <c r="AU342" s="245" t="s">
        <v>86</v>
      </c>
      <c r="AV342" s="14" t="s">
        <v>86</v>
      </c>
      <c r="AW342" s="14" t="s">
        <v>37</v>
      </c>
      <c r="AX342" s="14" t="s">
        <v>76</v>
      </c>
      <c r="AY342" s="245" t="s">
        <v>120</v>
      </c>
    </row>
    <row r="343" s="13" customFormat="1">
      <c r="A343" s="13"/>
      <c r="B343" s="224"/>
      <c r="C343" s="225"/>
      <c r="D343" s="226" t="s">
        <v>131</v>
      </c>
      <c r="E343" s="227" t="s">
        <v>28</v>
      </c>
      <c r="F343" s="228" t="s">
        <v>463</v>
      </c>
      <c r="G343" s="225"/>
      <c r="H343" s="227" t="s">
        <v>28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131</v>
      </c>
      <c r="AU343" s="234" t="s">
        <v>86</v>
      </c>
      <c r="AV343" s="13" t="s">
        <v>84</v>
      </c>
      <c r="AW343" s="13" t="s">
        <v>37</v>
      </c>
      <c r="AX343" s="13" t="s">
        <v>76</v>
      </c>
      <c r="AY343" s="234" t="s">
        <v>120</v>
      </c>
    </row>
    <row r="344" s="14" customFormat="1">
      <c r="A344" s="14"/>
      <c r="B344" s="235"/>
      <c r="C344" s="236"/>
      <c r="D344" s="226" t="s">
        <v>131</v>
      </c>
      <c r="E344" s="237" t="s">
        <v>28</v>
      </c>
      <c r="F344" s="238" t="s">
        <v>479</v>
      </c>
      <c r="G344" s="236"/>
      <c r="H344" s="239">
        <v>10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131</v>
      </c>
      <c r="AU344" s="245" t="s">
        <v>86</v>
      </c>
      <c r="AV344" s="14" t="s">
        <v>86</v>
      </c>
      <c r="AW344" s="14" t="s">
        <v>37</v>
      </c>
      <c r="AX344" s="14" t="s">
        <v>76</v>
      </c>
      <c r="AY344" s="245" t="s">
        <v>120</v>
      </c>
    </row>
    <row r="345" s="16" customFormat="1">
      <c r="A345" s="16"/>
      <c r="B345" s="267"/>
      <c r="C345" s="268"/>
      <c r="D345" s="226" t="s">
        <v>131</v>
      </c>
      <c r="E345" s="269" t="s">
        <v>28</v>
      </c>
      <c r="F345" s="270" t="s">
        <v>465</v>
      </c>
      <c r="G345" s="268"/>
      <c r="H345" s="271">
        <v>70.719999999999999</v>
      </c>
      <c r="I345" s="272"/>
      <c r="J345" s="268"/>
      <c r="K345" s="268"/>
      <c r="L345" s="273"/>
      <c r="M345" s="274"/>
      <c r="N345" s="275"/>
      <c r="O345" s="275"/>
      <c r="P345" s="275"/>
      <c r="Q345" s="275"/>
      <c r="R345" s="275"/>
      <c r="S345" s="275"/>
      <c r="T345" s="27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7" t="s">
        <v>131</v>
      </c>
      <c r="AU345" s="277" t="s">
        <v>86</v>
      </c>
      <c r="AV345" s="16" t="s">
        <v>140</v>
      </c>
      <c r="AW345" s="16" t="s">
        <v>37</v>
      </c>
      <c r="AX345" s="16" t="s">
        <v>76</v>
      </c>
      <c r="AY345" s="277" t="s">
        <v>120</v>
      </c>
    </row>
    <row r="346" s="13" customFormat="1">
      <c r="A346" s="13"/>
      <c r="B346" s="224"/>
      <c r="C346" s="225"/>
      <c r="D346" s="226" t="s">
        <v>131</v>
      </c>
      <c r="E346" s="227" t="s">
        <v>28</v>
      </c>
      <c r="F346" s="228" t="s">
        <v>466</v>
      </c>
      <c r="G346" s="225"/>
      <c r="H346" s="227" t="s">
        <v>28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131</v>
      </c>
      <c r="AU346" s="234" t="s">
        <v>86</v>
      </c>
      <c r="AV346" s="13" t="s">
        <v>84</v>
      </c>
      <c r="AW346" s="13" t="s">
        <v>37</v>
      </c>
      <c r="AX346" s="13" t="s">
        <v>76</v>
      </c>
      <c r="AY346" s="234" t="s">
        <v>120</v>
      </c>
    </row>
    <row r="347" s="14" customFormat="1">
      <c r="A347" s="14"/>
      <c r="B347" s="235"/>
      <c r="C347" s="236"/>
      <c r="D347" s="226" t="s">
        <v>131</v>
      </c>
      <c r="E347" s="237" t="s">
        <v>28</v>
      </c>
      <c r="F347" s="238" t="s">
        <v>480</v>
      </c>
      <c r="G347" s="236"/>
      <c r="H347" s="239">
        <v>0.39200000000000002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131</v>
      </c>
      <c r="AU347" s="245" t="s">
        <v>86</v>
      </c>
      <c r="AV347" s="14" t="s">
        <v>86</v>
      </c>
      <c r="AW347" s="14" t="s">
        <v>37</v>
      </c>
      <c r="AX347" s="14" t="s">
        <v>76</v>
      </c>
      <c r="AY347" s="245" t="s">
        <v>120</v>
      </c>
    </row>
    <row r="348" s="13" customFormat="1">
      <c r="A348" s="13"/>
      <c r="B348" s="224"/>
      <c r="C348" s="225"/>
      <c r="D348" s="226" t="s">
        <v>131</v>
      </c>
      <c r="E348" s="227" t="s">
        <v>28</v>
      </c>
      <c r="F348" s="228" t="s">
        <v>468</v>
      </c>
      <c r="G348" s="225"/>
      <c r="H348" s="227" t="s">
        <v>28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131</v>
      </c>
      <c r="AU348" s="234" t="s">
        <v>86</v>
      </c>
      <c r="AV348" s="13" t="s">
        <v>84</v>
      </c>
      <c r="AW348" s="13" t="s">
        <v>37</v>
      </c>
      <c r="AX348" s="13" t="s">
        <v>76</v>
      </c>
      <c r="AY348" s="234" t="s">
        <v>120</v>
      </c>
    </row>
    <row r="349" s="14" customFormat="1">
      <c r="A349" s="14"/>
      <c r="B349" s="235"/>
      <c r="C349" s="236"/>
      <c r="D349" s="226" t="s">
        <v>131</v>
      </c>
      <c r="E349" s="237" t="s">
        <v>28</v>
      </c>
      <c r="F349" s="238" t="s">
        <v>481</v>
      </c>
      <c r="G349" s="236"/>
      <c r="H349" s="239">
        <v>0.082000000000000003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131</v>
      </c>
      <c r="AU349" s="245" t="s">
        <v>86</v>
      </c>
      <c r="AV349" s="14" t="s">
        <v>86</v>
      </c>
      <c r="AW349" s="14" t="s">
        <v>37</v>
      </c>
      <c r="AX349" s="14" t="s">
        <v>76</v>
      </c>
      <c r="AY349" s="245" t="s">
        <v>120</v>
      </c>
    </row>
    <row r="350" s="15" customFormat="1">
      <c r="A350" s="15"/>
      <c r="B350" s="246"/>
      <c r="C350" s="247"/>
      <c r="D350" s="226" t="s">
        <v>131</v>
      </c>
      <c r="E350" s="248" t="s">
        <v>28</v>
      </c>
      <c r="F350" s="249" t="s">
        <v>187</v>
      </c>
      <c r="G350" s="247"/>
      <c r="H350" s="250">
        <v>71.193999999999988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6" t="s">
        <v>131</v>
      </c>
      <c r="AU350" s="256" t="s">
        <v>86</v>
      </c>
      <c r="AV350" s="15" t="s">
        <v>127</v>
      </c>
      <c r="AW350" s="15" t="s">
        <v>37</v>
      </c>
      <c r="AX350" s="15" t="s">
        <v>84</v>
      </c>
      <c r="AY350" s="256" t="s">
        <v>120</v>
      </c>
    </row>
    <row r="351" s="12" customFormat="1" ht="22.8" customHeight="1">
      <c r="A351" s="12"/>
      <c r="B351" s="190"/>
      <c r="C351" s="191"/>
      <c r="D351" s="192" t="s">
        <v>75</v>
      </c>
      <c r="E351" s="204" t="s">
        <v>482</v>
      </c>
      <c r="F351" s="204" t="s">
        <v>483</v>
      </c>
      <c r="G351" s="191"/>
      <c r="H351" s="191"/>
      <c r="I351" s="194"/>
      <c r="J351" s="205">
        <f>BK351</f>
        <v>0</v>
      </c>
      <c r="K351" s="191"/>
      <c r="L351" s="196"/>
      <c r="M351" s="197"/>
      <c r="N351" s="198"/>
      <c r="O351" s="198"/>
      <c r="P351" s="199">
        <f>SUM(P352:P353)</f>
        <v>0</v>
      </c>
      <c r="Q351" s="198"/>
      <c r="R351" s="199">
        <f>SUM(R352:R353)</f>
        <v>0</v>
      </c>
      <c r="S351" s="198"/>
      <c r="T351" s="200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1" t="s">
        <v>84</v>
      </c>
      <c r="AT351" s="202" t="s">
        <v>75</v>
      </c>
      <c r="AU351" s="202" t="s">
        <v>84</v>
      </c>
      <c r="AY351" s="201" t="s">
        <v>120</v>
      </c>
      <c r="BK351" s="203">
        <f>SUM(BK352:BK353)</f>
        <v>0</v>
      </c>
    </row>
    <row r="352" s="2" customFormat="1" ht="24.15" customHeight="1">
      <c r="A352" s="39"/>
      <c r="B352" s="40"/>
      <c r="C352" s="206" t="s">
        <v>484</v>
      </c>
      <c r="D352" s="206" t="s">
        <v>122</v>
      </c>
      <c r="E352" s="207" t="s">
        <v>485</v>
      </c>
      <c r="F352" s="208" t="s">
        <v>486</v>
      </c>
      <c r="G352" s="209" t="s">
        <v>228</v>
      </c>
      <c r="H352" s="210">
        <v>8973.4380000000001</v>
      </c>
      <c r="I352" s="211"/>
      <c r="J352" s="212">
        <f>ROUND(I352*H352,2)</f>
        <v>0</v>
      </c>
      <c r="K352" s="208" t="s">
        <v>126</v>
      </c>
      <c r="L352" s="45"/>
      <c r="M352" s="213" t="s">
        <v>28</v>
      </c>
      <c r="N352" s="214" t="s">
        <v>49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7" t="s">
        <v>127</v>
      </c>
      <c r="AT352" s="217" t="s">
        <v>122</v>
      </c>
      <c r="AU352" s="217" t="s">
        <v>86</v>
      </c>
      <c r="AY352" s="18" t="s">
        <v>120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8" t="s">
        <v>127</v>
      </c>
      <c r="BK352" s="218">
        <f>ROUND(I352*H352,2)</f>
        <v>0</v>
      </c>
      <c r="BL352" s="18" t="s">
        <v>127</v>
      </c>
      <c r="BM352" s="217" t="s">
        <v>487</v>
      </c>
    </row>
    <row r="353" s="2" customFormat="1">
      <c r="A353" s="39"/>
      <c r="B353" s="40"/>
      <c r="C353" s="41"/>
      <c r="D353" s="219" t="s">
        <v>129</v>
      </c>
      <c r="E353" s="41"/>
      <c r="F353" s="220" t="s">
        <v>488</v>
      </c>
      <c r="G353" s="41"/>
      <c r="H353" s="41"/>
      <c r="I353" s="221"/>
      <c r="J353" s="41"/>
      <c r="K353" s="41"/>
      <c r="L353" s="45"/>
      <c r="M353" s="278"/>
      <c r="N353" s="279"/>
      <c r="O353" s="280"/>
      <c r="P353" s="280"/>
      <c r="Q353" s="280"/>
      <c r="R353" s="280"/>
      <c r="S353" s="280"/>
      <c r="T353" s="281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129</v>
      </c>
      <c r="AU353" s="18" t="s">
        <v>86</v>
      </c>
    </row>
    <row r="354" s="2" customFormat="1" ht="6.96" customHeight="1">
      <c r="A354" s="39"/>
      <c r="B354" s="61"/>
      <c r="C354" s="62"/>
      <c r="D354" s="62"/>
      <c r="E354" s="62"/>
      <c r="F354" s="62"/>
      <c r="G354" s="62"/>
      <c r="H354" s="62"/>
      <c r="I354" s="62"/>
      <c r="J354" s="62"/>
      <c r="K354" s="62"/>
      <c r="L354" s="45"/>
      <c r="M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</row>
  </sheetData>
  <sheetProtection sheet="1" autoFilter="0" formatColumns="0" formatRows="0" objects="1" scenarios="1" spinCount="100000" saltValue="ShWNzXTXEhMLsX4j9vU1nS+0qe4fizo35LaX+hSVSc6AyIi7kpkI0W4E97EXGW0ErxnEIwJzIvhCauaLsqjpag==" hashValue="Czyzp99Kw7fdD7JfdhPgXdg9eFaPDiq/a09z0EspaQqarfeiQZzGFdprhrv9ZOQxRHKEjx6gFT4EIQ0axV14OQ==" algorithmName="SHA-512" password="CC35"/>
  <autoFilter ref="C86:K35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2251221"/>
    <hyperlink ref="F95" r:id="rId2" display="https://podminky.urs.cz/item/CS_URS_2025_01/113107332"/>
    <hyperlink ref="F99" r:id="rId3" display="https://podminky.urs.cz/item/CS_URS_2025_01/114203103"/>
    <hyperlink ref="F103" r:id="rId4" display="https://podminky.urs.cz/item/CS_URS_2025_01/114203104"/>
    <hyperlink ref="F107" r:id="rId5" display="https://podminky.urs.cz/item/CS_URS_2025_01/114203202"/>
    <hyperlink ref="F111" r:id="rId6" display="https://podminky.urs.cz/item/CS_URS_2025_01/122911121"/>
    <hyperlink ref="F115" r:id="rId7" display="https://podminky.urs.cz/item/CS_URS_2025_01/139951121"/>
    <hyperlink ref="F119" r:id="rId8" display="https://podminky.urs.cz/item/CS_URS_2025_01/164303101"/>
    <hyperlink ref="F131" r:id="rId9" display="https://podminky.urs.cz/item/CS_URS_2025_01/167151131"/>
    <hyperlink ref="F143" r:id="rId10" display="https://podminky.urs.cz/item/CS_URS_2025_01/167151121"/>
    <hyperlink ref="F155" r:id="rId11" display="https://podminky.urs.cz/item/CS_URS_2025_01/164303151"/>
    <hyperlink ref="F160" r:id="rId12" display="https://podminky.urs.cz/item/CS_URS_2025_01/167151123"/>
    <hyperlink ref="F165" r:id="rId13" display="https://podminky.urs.cz/item/CS_URS_2025_01/167151133"/>
    <hyperlink ref="F170" r:id="rId14" display="https://podminky.urs.cz/item/CS_URS_2025_01/171151131"/>
    <hyperlink ref="F177" r:id="rId15" display="https://podminky.urs.cz/item/CS_URS_2025_01/181351106"/>
    <hyperlink ref="F184" r:id="rId16" display="https://podminky.urs.cz/item/CS_URS_2025_01/181411121"/>
    <hyperlink ref="F193" r:id="rId17" display="https://podminky.urs.cz/item/CS_URS_2025_01/274322511"/>
    <hyperlink ref="F197" r:id="rId18" display="https://podminky.urs.cz/item/CS_URS_2025_01/274351121"/>
    <hyperlink ref="F201" r:id="rId19" display="https://podminky.urs.cz/item/CS_URS_2025_01/274351122"/>
    <hyperlink ref="F203" r:id="rId20" display="https://podminky.urs.cz/item/CS_URS_2025_01/274361821"/>
    <hyperlink ref="F213" r:id="rId21" display="https://podminky.urs.cz/item/CS_URS_2025_01/275313711"/>
    <hyperlink ref="F217" r:id="rId22" display="https://podminky.urs.cz/item/CS_URS_2025_01/275351121"/>
    <hyperlink ref="F221" r:id="rId23" display="https://podminky.urs.cz/item/CS_URS_2025_01/275351122"/>
    <hyperlink ref="F224" r:id="rId24" display="https://podminky.urs.cz/item/CS_URS_2025_01/451313111"/>
    <hyperlink ref="F231" r:id="rId25" display="https://podminky.urs.cz/item/CS_URS_2025_01/457532112"/>
    <hyperlink ref="F235" r:id="rId26" display="https://podminky.urs.cz/item/CS_URS_2025_01/457971112"/>
    <hyperlink ref="F244" r:id="rId27" display="https://podminky.urs.cz/item/CS_URS_2025_01/462519003"/>
    <hyperlink ref="F269" r:id="rId28" display="https://podminky.urs.cz/item/CS_URS_2025_01/462511470"/>
    <hyperlink ref="F276" r:id="rId29" display="https://podminky.urs.cz/item/CS_URS_2025_01/465513317"/>
    <hyperlink ref="F288" r:id="rId30" display="https://podminky.urs.cz/item/CS_URS_2025_01/636195212"/>
    <hyperlink ref="F296" r:id="rId31" display="https://podminky.urs.cz/item/CS_URS_2025_01/938903111"/>
    <hyperlink ref="F300" r:id="rId32" display="https://podminky.urs.cz/item/CS_URS_2025_01/985131111"/>
    <hyperlink ref="F318" r:id="rId33" display="https://podminky.urs.cz/item/CS_URS_2025_01/997321522"/>
    <hyperlink ref="F335" r:id="rId34" display="https://podminky.urs.cz/item/CS_URS_2025_01/997321611"/>
    <hyperlink ref="F353" r:id="rId35" display="https://podminky.urs.cz/item/CS_URS_2025_01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86</v>
      </c>
    </row>
    <row r="4" hidden="1" s="1" customFormat="1" ht="24.96" customHeight="1">
      <c r="B4" s="21"/>
      <c r="D4" s="132" t="s">
        <v>90</v>
      </c>
      <c r="L4" s="21"/>
      <c r="M4" s="13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Labe, Kolín, obnova opevnění v ř. km 920,400 - 920,600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91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489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28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28.5.2025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28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38</v>
      </c>
      <c r="E23" s="39"/>
      <c r="F23" s="39"/>
      <c r="G23" s="39"/>
      <c r="H23" s="39"/>
      <c r="I23" s="134" t="s">
        <v>27</v>
      </c>
      <c r="J23" s="138" t="s">
        <v>28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39</v>
      </c>
      <c r="F24" s="39"/>
      <c r="G24" s="39"/>
      <c r="H24" s="39"/>
      <c r="I24" s="134" t="s">
        <v>30</v>
      </c>
      <c r="J24" s="138" t="s">
        <v>28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40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42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44</v>
      </c>
      <c r="G32" s="39"/>
      <c r="H32" s="39"/>
      <c r="I32" s="147" t="s">
        <v>43</v>
      </c>
      <c r="J32" s="147" t="s">
        <v>45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46</v>
      </c>
      <c r="E33" s="134" t="s">
        <v>47</v>
      </c>
      <c r="F33" s="149">
        <f>ROUND((SUM(BE84:BE147)),  2)</f>
        <v>0</v>
      </c>
      <c r="G33" s="39"/>
      <c r="H33" s="39"/>
      <c r="I33" s="150">
        <v>0.20999999999999999</v>
      </c>
      <c r="J33" s="149">
        <f>ROUND(((SUM(BE84:BE147))*I33),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48</v>
      </c>
      <c r="F34" s="149">
        <f>ROUND((SUM(BF84:BF147)),  2)</f>
        <v>0</v>
      </c>
      <c r="G34" s="39"/>
      <c r="H34" s="39"/>
      <c r="I34" s="150">
        <v>0.12</v>
      </c>
      <c r="J34" s="149">
        <f>ROUND(((SUM(BF84:BF147))*I34),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34" t="s">
        <v>46</v>
      </c>
      <c r="E35" s="134" t="s">
        <v>49</v>
      </c>
      <c r="F35" s="149">
        <f>ROUND((SUM(BG84:BG147)),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50</v>
      </c>
      <c r="F36" s="149">
        <f>ROUND((SUM(BH84:BH147)),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51</v>
      </c>
      <c r="F37" s="149">
        <f>ROUND((SUM(BI84:BI147)),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Labe, Kolín, obnova opevnění v ř. km 920,400 - 920,600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1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22</v>
      </c>
      <c r="D52" s="41"/>
      <c r="E52" s="41"/>
      <c r="F52" s="28" t="str">
        <f>F12</f>
        <v>Kolín</v>
      </c>
      <c r="G52" s="41"/>
      <c r="H52" s="41"/>
      <c r="I52" s="33" t="s">
        <v>24</v>
      </c>
      <c r="J52" s="74" t="str">
        <f>IF(J12="","",J12)</f>
        <v>28.5.2025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Povodí Labe, státní podnik</v>
      </c>
      <c r="G54" s="41"/>
      <c r="H54" s="41"/>
      <c r="I54" s="33" t="s">
        <v>33</v>
      </c>
      <c r="J54" s="37" t="str">
        <f>E21</f>
        <v>Povodí Labe, OIČ, státní podnik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Eva Morkesová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74</v>
      </c>
      <c r="D59" s="41"/>
      <c r="E59" s="41"/>
      <c r="F59" s="41"/>
      <c r="G59" s="41"/>
      <c r="H59" s="41"/>
      <c r="I59" s="41"/>
      <c r="J59" s="104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hidden="1" s="9" customFormat="1" ht="24.96" customHeight="1">
      <c r="A60" s="9"/>
      <c r="B60" s="167"/>
      <c r="C60" s="168"/>
      <c r="D60" s="169" t="s">
        <v>490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491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492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493</v>
      </c>
      <c r="E63" s="176"/>
      <c r="F63" s="176"/>
      <c r="G63" s="176"/>
      <c r="H63" s="176"/>
      <c r="I63" s="176"/>
      <c r="J63" s="177">
        <f>J105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494</v>
      </c>
      <c r="E64" s="176"/>
      <c r="F64" s="176"/>
      <c r="G64" s="176"/>
      <c r="H64" s="176"/>
      <c r="I64" s="176"/>
      <c r="J64" s="177">
        <f>J110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105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Labe, Kolín, obnova opevnění v ř. km 920,400 - 920,600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1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Kolín</v>
      </c>
      <c r="G78" s="41"/>
      <c r="H78" s="41"/>
      <c r="I78" s="33" t="s">
        <v>24</v>
      </c>
      <c r="J78" s="74" t="str">
        <f>IF(J12="","",J12)</f>
        <v>28.5.2025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26</v>
      </c>
      <c r="D80" s="41"/>
      <c r="E80" s="41"/>
      <c r="F80" s="28" t="str">
        <f>E15</f>
        <v>Povodí Labe, státní podnik</v>
      </c>
      <c r="G80" s="41"/>
      <c r="H80" s="41"/>
      <c r="I80" s="33" t="s">
        <v>33</v>
      </c>
      <c r="J80" s="37" t="str">
        <f>E21</f>
        <v>Povodí Labe, OIČ, státní podnik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38</v>
      </c>
      <c r="J81" s="37" t="str">
        <f>E24</f>
        <v>Ing. Eva Morkesová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106</v>
      </c>
      <c r="D83" s="182" t="s">
        <v>61</v>
      </c>
      <c r="E83" s="182" t="s">
        <v>57</v>
      </c>
      <c r="F83" s="182" t="s">
        <v>58</v>
      </c>
      <c r="G83" s="182" t="s">
        <v>107</v>
      </c>
      <c r="H83" s="182" t="s">
        <v>108</v>
      </c>
      <c r="I83" s="182" t="s">
        <v>109</v>
      </c>
      <c r="J83" s="182" t="s">
        <v>95</v>
      </c>
      <c r="K83" s="183" t="s">
        <v>110</v>
      </c>
      <c r="L83" s="184"/>
      <c r="M83" s="94" t="s">
        <v>28</v>
      </c>
      <c r="N83" s="95" t="s">
        <v>46</v>
      </c>
      <c r="O83" s="95" t="s">
        <v>111</v>
      </c>
      <c r="P83" s="95" t="s">
        <v>112</v>
      </c>
      <c r="Q83" s="95" t="s">
        <v>113</v>
      </c>
      <c r="R83" s="95" t="s">
        <v>114</v>
      </c>
      <c r="S83" s="95" t="s">
        <v>115</v>
      </c>
      <c r="T83" s="96" t="s">
        <v>116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1" t="s">
        <v>117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75</v>
      </c>
      <c r="AU84" s="18" t="s">
        <v>96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495</v>
      </c>
      <c r="F85" s="193" t="s">
        <v>496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P86+P99+P105+P110</f>
        <v>0</v>
      </c>
      <c r="Q85" s="198"/>
      <c r="R85" s="199">
        <f>R86+R99+R105+R110</f>
        <v>0</v>
      </c>
      <c r="S85" s="198"/>
      <c r="T85" s="200">
        <f>T86+T99+T105+T110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127</v>
      </c>
      <c r="AT85" s="202" t="s">
        <v>75</v>
      </c>
      <c r="AU85" s="202" t="s">
        <v>76</v>
      </c>
      <c r="AY85" s="201" t="s">
        <v>120</v>
      </c>
      <c r="BK85" s="203">
        <f>BK86+BK99+BK105+BK110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497</v>
      </c>
      <c r="F86" s="204" t="s">
        <v>498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SUM(P87:P98)</f>
        <v>0</v>
      </c>
      <c r="Q86" s="198"/>
      <c r="R86" s="199">
        <f>SUM(R87:R98)</f>
        <v>0</v>
      </c>
      <c r="S86" s="198"/>
      <c r="T86" s="200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127</v>
      </c>
      <c r="AT86" s="202" t="s">
        <v>75</v>
      </c>
      <c r="AU86" s="202" t="s">
        <v>84</v>
      </c>
      <c r="AY86" s="201" t="s">
        <v>120</v>
      </c>
      <c r="BK86" s="203">
        <f>SUM(BK87:BK98)</f>
        <v>0</v>
      </c>
    </row>
    <row r="87" s="2" customFormat="1" ht="24.15" customHeight="1">
      <c r="A87" s="39"/>
      <c r="B87" s="40"/>
      <c r="C87" s="206" t="s">
        <v>84</v>
      </c>
      <c r="D87" s="206" t="s">
        <v>122</v>
      </c>
      <c r="E87" s="207" t="s">
        <v>499</v>
      </c>
      <c r="F87" s="208" t="s">
        <v>500</v>
      </c>
      <c r="G87" s="209" t="s">
        <v>501</v>
      </c>
      <c r="H87" s="210">
        <v>1</v>
      </c>
      <c r="I87" s="211"/>
      <c r="J87" s="212">
        <f>ROUND(I87*H87,2)</f>
        <v>0</v>
      </c>
      <c r="K87" s="208" t="s">
        <v>28</v>
      </c>
      <c r="L87" s="45"/>
      <c r="M87" s="213" t="s">
        <v>28</v>
      </c>
      <c r="N87" s="214" t="s">
        <v>49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502</v>
      </c>
      <c r="AT87" s="217" t="s">
        <v>122</v>
      </c>
      <c r="AU87" s="217" t="s">
        <v>86</v>
      </c>
      <c r="AY87" s="18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127</v>
      </c>
      <c r="BK87" s="218">
        <f>ROUND(I87*H87,2)</f>
        <v>0</v>
      </c>
      <c r="BL87" s="18" t="s">
        <v>502</v>
      </c>
      <c r="BM87" s="217" t="s">
        <v>503</v>
      </c>
    </row>
    <row r="88" s="13" customFormat="1">
      <c r="A88" s="13"/>
      <c r="B88" s="224"/>
      <c r="C88" s="225"/>
      <c r="D88" s="226" t="s">
        <v>131</v>
      </c>
      <c r="E88" s="227" t="s">
        <v>28</v>
      </c>
      <c r="F88" s="228" t="s">
        <v>504</v>
      </c>
      <c r="G88" s="225"/>
      <c r="H88" s="227" t="s">
        <v>28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131</v>
      </c>
      <c r="AU88" s="234" t="s">
        <v>86</v>
      </c>
      <c r="AV88" s="13" t="s">
        <v>84</v>
      </c>
      <c r="AW88" s="13" t="s">
        <v>37</v>
      </c>
      <c r="AX88" s="13" t="s">
        <v>76</v>
      </c>
      <c r="AY88" s="234" t="s">
        <v>120</v>
      </c>
    </row>
    <row r="89" s="13" customFormat="1">
      <c r="A89" s="13"/>
      <c r="B89" s="224"/>
      <c r="C89" s="225"/>
      <c r="D89" s="226" t="s">
        <v>131</v>
      </c>
      <c r="E89" s="227" t="s">
        <v>28</v>
      </c>
      <c r="F89" s="228" t="s">
        <v>505</v>
      </c>
      <c r="G89" s="225"/>
      <c r="H89" s="227" t="s">
        <v>28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131</v>
      </c>
      <c r="AU89" s="234" t="s">
        <v>86</v>
      </c>
      <c r="AV89" s="13" t="s">
        <v>84</v>
      </c>
      <c r="AW89" s="13" t="s">
        <v>37</v>
      </c>
      <c r="AX89" s="13" t="s">
        <v>76</v>
      </c>
      <c r="AY89" s="234" t="s">
        <v>120</v>
      </c>
    </row>
    <row r="90" s="13" customFormat="1">
      <c r="A90" s="13"/>
      <c r="B90" s="224"/>
      <c r="C90" s="225"/>
      <c r="D90" s="226" t="s">
        <v>131</v>
      </c>
      <c r="E90" s="227" t="s">
        <v>28</v>
      </c>
      <c r="F90" s="228" t="s">
        <v>506</v>
      </c>
      <c r="G90" s="225"/>
      <c r="H90" s="227" t="s">
        <v>28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131</v>
      </c>
      <c r="AU90" s="234" t="s">
        <v>86</v>
      </c>
      <c r="AV90" s="13" t="s">
        <v>84</v>
      </c>
      <c r="AW90" s="13" t="s">
        <v>37</v>
      </c>
      <c r="AX90" s="13" t="s">
        <v>76</v>
      </c>
      <c r="AY90" s="234" t="s">
        <v>120</v>
      </c>
    </row>
    <row r="91" s="13" customFormat="1">
      <c r="A91" s="13"/>
      <c r="B91" s="224"/>
      <c r="C91" s="225"/>
      <c r="D91" s="226" t="s">
        <v>131</v>
      </c>
      <c r="E91" s="227" t="s">
        <v>28</v>
      </c>
      <c r="F91" s="228" t="s">
        <v>507</v>
      </c>
      <c r="G91" s="225"/>
      <c r="H91" s="227" t="s">
        <v>28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131</v>
      </c>
      <c r="AU91" s="234" t="s">
        <v>86</v>
      </c>
      <c r="AV91" s="13" t="s">
        <v>84</v>
      </c>
      <c r="AW91" s="13" t="s">
        <v>37</v>
      </c>
      <c r="AX91" s="13" t="s">
        <v>76</v>
      </c>
      <c r="AY91" s="234" t="s">
        <v>120</v>
      </c>
    </row>
    <row r="92" s="13" customFormat="1">
      <c r="A92" s="13"/>
      <c r="B92" s="224"/>
      <c r="C92" s="225"/>
      <c r="D92" s="226" t="s">
        <v>131</v>
      </c>
      <c r="E92" s="227" t="s">
        <v>28</v>
      </c>
      <c r="F92" s="228" t="s">
        <v>508</v>
      </c>
      <c r="G92" s="225"/>
      <c r="H92" s="227" t="s">
        <v>28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131</v>
      </c>
      <c r="AU92" s="234" t="s">
        <v>86</v>
      </c>
      <c r="AV92" s="13" t="s">
        <v>84</v>
      </c>
      <c r="AW92" s="13" t="s">
        <v>37</v>
      </c>
      <c r="AX92" s="13" t="s">
        <v>76</v>
      </c>
      <c r="AY92" s="234" t="s">
        <v>120</v>
      </c>
    </row>
    <row r="93" s="14" customFormat="1">
      <c r="A93" s="14"/>
      <c r="B93" s="235"/>
      <c r="C93" s="236"/>
      <c r="D93" s="226" t="s">
        <v>131</v>
      </c>
      <c r="E93" s="237" t="s">
        <v>28</v>
      </c>
      <c r="F93" s="238" t="s">
        <v>84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131</v>
      </c>
      <c r="AU93" s="245" t="s">
        <v>86</v>
      </c>
      <c r="AV93" s="14" t="s">
        <v>86</v>
      </c>
      <c r="AW93" s="14" t="s">
        <v>37</v>
      </c>
      <c r="AX93" s="14" t="s">
        <v>84</v>
      </c>
      <c r="AY93" s="245" t="s">
        <v>120</v>
      </c>
    </row>
    <row r="94" s="2" customFormat="1" ht="24.15" customHeight="1">
      <c r="A94" s="39"/>
      <c r="B94" s="40"/>
      <c r="C94" s="206" t="s">
        <v>86</v>
      </c>
      <c r="D94" s="206" t="s">
        <v>122</v>
      </c>
      <c r="E94" s="207" t="s">
        <v>509</v>
      </c>
      <c r="F94" s="208" t="s">
        <v>510</v>
      </c>
      <c r="G94" s="209" t="s">
        <v>501</v>
      </c>
      <c r="H94" s="210">
        <v>1</v>
      </c>
      <c r="I94" s="211"/>
      <c r="J94" s="212">
        <f>ROUND(I94*H94,2)</f>
        <v>0</v>
      </c>
      <c r="K94" s="208" t="s">
        <v>28</v>
      </c>
      <c r="L94" s="45"/>
      <c r="M94" s="213" t="s">
        <v>28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502</v>
      </c>
      <c r="AT94" s="217" t="s">
        <v>122</v>
      </c>
      <c r="AU94" s="217" t="s">
        <v>86</v>
      </c>
      <c r="AY94" s="18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127</v>
      </c>
      <c r="BK94" s="218">
        <f>ROUND(I94*H94,2)</f>
        <v>0</v>
      </c>
      <c r="BL94" s="18" t="s">
        <v>502</v>
      </c>
      <c r="BM94" s="217" t="s">
        <v>511</v>
      </c>
    </row>
    <row r="95" s="13" customFormat="1">
      <c r="A95" s="13"/>
      <c r="B95" s="224"/>
      <c r="C95" s="225"/>
      <c r="D95" s="226" t="s">
        <v>131</v>
      </c>
      <c r="E95" s="227" t="s">
        <v>28</v>
      </c>
      <c r="F95" s="228" t="s">
        <v>512</v>
      </c>
      <c r="G95" s="225"/>
      <c r="H95" s="227" t="s">
        <v>28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131</v>
      </c>
      <c r="AU95" s="234" t="s">
        <v>86</v>
      </c>
      <c r="AV95" s="13" t="s">
        <v>84</v>
      </c>
      <c r="AW95" s="13" t="s">
        <v>37</v>
      </c>
      <c r="AX95" s="13" t="s">
        <v>76</v>
      </c>
      <c r="AY95" s="234" t="s">
        <v>120</v>
      </c>
    </row>
    <row r="96" s="13" customFormat="1">
      <c r="A96" s="13"/>
      <c r="B96" s="224"/>
      <c r="C96" s="225"/>
      <c r="D96" s="226" t="s">
        <v>131</v>
      </c>
      <c r="E96" s="227" t="s">
        <v>28</v>
      </c>
      <c r="F96" s="228" t="s">
        <v>513</v>
      </c>
      <c r="G96" s="225"/>
      <c r="H96" s="227" t="s">
        <v>28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131</v>
      </c>
      <c r="AU96" s="234" t="s">
        <v>86</v>
      </c>
      <c r="AV96" s="13" t="s">
        <v>84</v>
      </c>
      <c r="AW96" s="13" t="s">
        <v>37</v>
      </c>
      <c r="AX96" s="13" t="s">
        <v>76</v>
      </c>
      <c r="AY96" s="234" t="s">
        <v>120</v>
      </c>
    </row>
    <row r="97" s="13" customFormat="1">
      <c r="A97" s="13"/>
      <c r="B97" s="224"/>
      <c r="C97" s="225"/>
      <c r="D97" s="226" t="s">
        <v>131</v>
      </c>
      <c r="E97" s="227" t="s">
        <v>28</v>
      </c>
      <c r="F97" s="228" t="s">
        <v>514</v>
      </c>
      <c r="G97" s="225"/>
      <c r="H97" s="227" t="s">
        <v>28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131</v>
      </c>
      <c r="AU97" s="234" t="s">
        <v>86</v>
      </c>
      <c r="AV97" s="13" t="s">
        <v>84</v>
      </c>
      <c r="AW97" s="13" t="s">
        <v>37</v>
      </c>
      <c r="AX97" s="13" t="s">
        <v>76</v>
      </c>
      <c r="AY97" s="234" t="s">
        <v>120</v>
      </c>
    </row>
    <row r="98" s="14" customFormat="1">
      <c r="A98" s="14"/>
      <c r="B98" s="235"/>
      <c r="C98" s="236"/>
      <c r="D98" s="226" t="s">
        <v>131</v>
      </c>
      <c r="E98" s="237" t="s">
        <v>28</v>
      </c>
      <c r="F98" s="238" t="s">
        <v>84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131</v>
      </c>
      <c r="AU98" s="245" t="s">
        <v>86</v>
      </c>
      <c r="AV98" s="14" t="s">
        <v>86</v>
      </c>
      <c r="AW98" s="14" t="s">
        <v>37</v>
      </c>
      <c r="AX98" s="14" t="s">
        <v>84</v>
      </c>
      <c r="AY98" s="245" t="s">
        <v>120</v>
      </c>
    </row>
    <row r="99" s="12" customFormat="1" ht="22.8" customHeight="1">
      <c r="A99" s="12"/>
      <c r="B99" s="190"/>
      <c r="C99" s="191"/>
      <c r="D99" s="192" t="s">
        <v>75</v>
      </c>
      <c r="E99" s="204" t="s">
        <v>515</v>
      </c>
      <c r="F99" s="204" t="s">
        <v>516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SUM(P100:P104)</f>
        <v>0</v>
      </c>
      <c r="Q99" s="198"/>
      <c r="R99" s="199">
        <f>SUM(R100:R104)</f>
        <v>0</v>
      </c>
      <c r="S99" s="198"/>
      <c r="T99" s="200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127</v>
      </c>
      <c r="AT99" s="202" t="s">
        <v>75</v>
      </c>
      <c r="AU99" s="202" t="s">
        <v>84</v>
      </c>
      <c r="AY99" s="201" t="s">
        <v>120</v>
      </c>
      <c r="BK99" s="203">
        <f>SUM(BK100:BK104)</f>
        <v>0</v>
      </c>
    </row>
    <row r="100" s="2" customFormat="1" ht="49.05" customHeight="1">
      <c r="A100" s="39"/>
      <c r="B100" s="40"/>
      <c r="C100" s="206" t="s">
        <v>140</v>
      </c>
      <c r="D100" s="206" t="s">
        <v>122</v>
      </c>
      <c r="E100" s="207" t="s">
        <v>517</v>
      </c>
      <c r="F100" s="208" t="s">
        <v>518</v>
      </c>
      <c r="G100" s="209" t="s">
        <v>420</v>
      </c>
      <c r="H100" s="210">
        <v>1</v>
      </c>
      <c r="I100" s="211"/>
      <c r="J100" s="212">
        <f>ROUND(I100*H100,2)</f>
        <v>0</v>
      </c>
      <c r="K100" s="208" t="s">
        <v>28</v>
      </c>
      <c r="L100" s="45"/>
      <c r="M100" s="213" t="s">
        <v>28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519</v>
      </c>
      <c r="AT100" s="217" t="s">
        <v>122</v>
      </c>
      <c r="AU100" s="217" t="s">
        <v>86</v>
      </c>
      <c r="AY100" s="18" t="s">
        <v>120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127</v>
      </c>
      <c r="BK100" s="218">
        <f>ROUND(I100*H100,2)</f>
        <v>0</v>
      </c>
      <c r="BL100" s="18" t="s">
        <v>519</v>
      </c>
      <c r="BM100" s="217" t="s">
        <v>520</v>
      </c>
    </row>
    <row r="101" s="2" customFormat="1" ht="44.25" customHeight="1">
      <c r="A101" s="39"/>
      <c r="B101" s="40"/>
      <c r="C101" s="206" t="s">
        <v>127</v>
      </c>
      <c r="D101" s="206" t="s">
        <v>122</v>
      </c>
      <c r="E101" s="207" t="s">
        <v>521</v>
      </c>
      <c r="F101" s="208" t="s">
        <v>522</v>
      </c>
      <c r="G101" s="209" t="s">
        <v>420</v>
      </c>
      <c r="H101" s="210">
        <v>1</v>
      </c>
      <c r="I101" s="211"/>
      <c r="J101" s="212">
        <f>ROUND(I101*H101,2)</f>
        <v>0</v>
      </c>
      <c r="K101" s="208" t="s">
        <v>28</v>
      </c>
      <c r="L101" s="45"/>
      <c r="M101" s="213" t="s">
        <v>28</v>
      </c>
      <c r="N101" s="214" t="s">
        <v>49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519</v>
      </c>
      <c r="AT101" s="217" t="s">
        <v>122</v>
      </c>
      <c r="AU101" s="217" t="s">
        <v>86</v>
      </c>
      <c r="AY101" s="18" t="s">
        <v>120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127</v>
      </c>
      <c r="BK101" s="218">
        <f>ROUND(I101*H101,2)</f>
        <v>0</v>
      </c>
      <c r="BL101" s="18" t="s">
        <v>519</v>
      </c>
      <c r="BM101" s="217" t="s">
        <v>523</v>
      </c>
    </row>
    <row r="102" s="2" customFormat="1" ht="16.5" customHeight="1">
      <c r="A102" s="39"/>
      <c r="B102" s="40"/>
      <c r="C102" s="206" t="s">
        <v>154</v>
      </c>
      <c r="D102" s="206" t="s">
        <v>122</v>
      </c>
      <c r="E102" s="207" t="s">
        <v>524</v>
      </c>
      <c r="F102" s="208" t="s">
        <v>525</v>
      </c>
      <c r="G102" s="209" t="s">
        <v>501</v>
      </c>
      <c r="H102" s="210">
        <v>1</v>
      </c>
      <c r="I102" s="211"/>
      <c r="J102" s="212">
        <f>ROUND(I102*H102,2)</f>
        <v>0</v>
      </c>
      <c r="K102" s="208" t="s">
        <v>28</v>
      </c>
      <c r="L102" s="45"/>
      <c r="M102" s="213" t="s">
        <v>28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502</v>
      </c>
      <c r="AT102" s="217" t="s">
        <v>122</v>
      </c>
      <c r="AU102" s="217" t="s">
        <v>86</v>
      </c>
      <c r="AY102" s="18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127</v>
      </c>
      <c r="BK102" s="218">
        <f>ROUND(I102*H102,2)</f>
        <v>0</v>
      </c>
      <c r="BL102" s="18" t="s">
        <v>502</v>
      </c>
      <c r="BM102" s="217" t="s">
        <v>526</v>
      </c>
    </row>
    <row r="103" s="13" customFormat="1">
      <c r="A103" s="13"/>
      <c r="B103" s="224"/>
      <c r="C103" s="225"/>
      <c r="D103" s="226" t="s">
        <v>131</v>
      </c>
      <c r="E103" s="227" t="s">
        <v>28</v>
      </c>
      <c r="F103" s="228" t="s">
        <v>527</v>
      </c>
      <c r="G103" s="225"/>
      <c r="H103" s="227" t="s">
        <v>28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131</v>
      </c>
      <c r="AU103" s="234" t="s">
        <v>86</v>
      </c>
      <c r="AV103" s="13" t="s">
        <v>84</v>
      </c>
      <c r="AW103" s="13" t="s">
        <v>37</v>
      </c>
      <c r="AX103" s="13" t="s">
        <v>76</v>
      </c>
      <c r="AY103" s="234" t="s">
        <v>120</v>
      </c>
    </row>
    <row r="104" s="14" customFormat="1">
      <c r="A104" s="14"/>
      <c r="B104" s="235"/>
      <c r="C104" s="236"/>
      <c r="D104" s="226" t="s">
        <v>131</v>
      </c>
      <c r="E104" s="237" t="s">
        <v>28</v>
      </c>
      <c r="F104" s="238" t="s">
        <v>84</v>
      </c>
      <c r="G104" s="236"/>
      <c r="H104" s="239">
        <v>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131</v>
      </c>
      <c r="AU104" s="245" t="s">
        <v>86</v>
      </c>
      <c r="AV104" s="14" t="s">
        <v>86</v>
      </c>
      <c r="AW104" s="14" t="s">
        <v>37</v>
      </c>
      <c r="AX104" s="14" t="s">
        <v>84</v>
      </c>
      <c r="AY104" s="245" t="s">
        <v>120</v>
      </c>
    </row>
    <row r="105" s="12" customFormat="1" ht="22.8" customHeight="1">
      <c r="A105" s="12"/>
      <c r="B105" s="190"/>
      <c r="C105" s="191"/>
      <c r="D105" s="192" t="s">
        <v>75</v>
      </c>
      <c r="E105" s="204" t="s">
        <v>528</v>
      </c>
      <c r="F105" s="204" t="s">
        <v>529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SUM(P106:P109)</f>
        <v>0</v>
      </c>
      <c r="Q105" s="198"/>
      <c r="R105" s="199">
        <f>SUM(R106:R109)</f>
        <v>0</v>
      </c>
      <c r="S105" s="198"/>
      <c r="T105" s="200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127</v>
      </c>
      <c r="AT105" s="202" t="s">
        <v>75</v>
      </c>
      <c r="AU105" s="202" t="s">
        <v>84</v>
      </c>
      <c r="AY105" s="201" t="s">
        <v>120</v>
      </c>
      <c r="BK105" s="203">
        <f>SUM(BK106:BK109)</f>
        <v>0</v>
      </c>
    </row>
    <row r="106" s="2" customFormat="1" ht="21.75" customHeight="1">
      <c r="A106" s="39"/>
      <c r="B106" s="40"/>
      <c r="C106" s="206" t="s">
        <v>160</v>
      </c>
      <c r="D106" s="206" t="s">
        <v>122</v>
      </c>
      <c r="E106" s="207" t="s">
        <v>530</v>
      </c>
      <c r="F106" s="208" t="s">
        <v>531</v>
      </c>
      <c r="G106" s="209" t="s">
        <v>501</v>
      </c>
      <c r="H106" s="210">
        <v>1</v>
      </c>
      <c r="I106" s="211"/>
      <c r="J106" s="212">
        <f>ROUND(I106*H106,2)</f>
        <v>0</v>
      </c>
      <c r="K106" s="208" t="s">
        <v>28</v>
      </c>
      <c r="L106" s="45"/>
      <c r="M106" s="213" t="s">
        <v>28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519</v>
      </c>
      <c r="AT106" s="217" t="s">
        <v>122</v>
      </c>
      <c r="AU106" s="217" t="s">
        <v>86</v>
      </c>
      <c r="AY106" s="18" t="s">
        <v>120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127</v>
      </c>
      <c r="BK106" s="218">
        <f>ROUND(I106*H106,2)</f>
        <v>0</v>
      </c>
      <c r="BL106" s="18" t="s">
        <v>519</v>
      </c>
      <c r="BM106" s="217" t="s">
        <v>532</v>
      </c>
    </row>
    <row r="107" s="13" customFormat="1">
      <c r="A107" s="13"/>
      <c r="B107" s="224"/>
      <c r="C107" s="225"/>
      <c r="D107" s="226" t="s">
        <v>131</v>
      </c>
      <c r="E107" s="227" t="s">
        <v>28</v>
      </c>
      <c r="F107" s="228" t="s">
        <v>533</v>
      </c>
      <c r="G107" s="225"/>
      <c r="H107" s="227" t="s">
        <v>28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131</v>
      </c>
      <c r="AU107" s="234" t="s">
        <v>86</v>
      </c>
      <c r="AV107" s="13" t="s">
        <v>84</v>
      </c>
      <c r="AW107" s="13" t="s">
        <v>37</v>
      </c>
      <c r="AX107" s="13" t="s">
        <v>76</v>
      </c>
      <c r="AY107" s="234" t="s">
        <v>120</v>
      </c>
    </row>
    <row r="108" s="14" customFormat="1">
      <c r="A108" s="14"/>
      <c r="B108" s="235"/>
      <c r="C108" s="236"/>
      <c r="D108" s="226" t="s">
        <v>131</v>
      </c>
      <c r="E108" s="237" t="s">
        <v>28</v>
      </c>
      <c r="F108" s="238" t="s">
        <v>84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131</v>
      </c>
      <c r="AU108" s="245" t="s">
        <v>86</v>
      </c>
      <c r="AV108" s="14" t="s">
        <v>86</v>
      </c>
      <c r="AW108" s="14" t="s">
        <v>37</v>
      </c>
      <c r="AX108" s="14" t="s">
        <v>84</v>
      </c>
      <c r="AY108" s="245" t="s">
        <v>120</v>
      </c>
    </row>
    <row r="109" s="2" customFormat="1" ht="24.15" customHeight="1">
      <c r="A109" s="39"/>
      <c r="B109" s="40"/>
      <c r="C109" s="206" t="s">
        <v>166</v>
      </c>
      <c r="D109" s="206" t="s">
        <v>122</v>
      </c>
      <c r="E109" s="207" t="s">
        <v>534</v>
      </c>
      <c r="F109" s="208" t="s">
        <v>535</v>
      </c>
      <c r="G109" s="209" t="s">
        <v>501</v>
      </c>
      <c r="H109" s="210">
        <v>1</v>
      </c>
      <c r="I109" s="211"/>
      <c r="J109" s="212">
        <f>ROUND(I109*H109,2)</f>
        <v>0</v>
      </c>
      <c r="K109" s="208" t="s">
        <v>28</v>
      </c>
      <c r="L109" s="45"/>
      <c r="M109" s="213" t="s">
        <v>28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519</v>
      </c>
      <c r="AT109" s="217" t="s">
        <v>122</v>
      </c>
      <c r="AU109" s="217" t="s">
        <v>86</v>
      </c>
      <c r="AY109" s="18" t="s">
        <v>120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127</v>
      </c>
      <c r="BK109" s="218">
        <f>ROUND(I109*H109,2)</f>
        <v>0</v>
      </c>
      <c r="BL109" s="18" t="s">
        <v>519</v>
      </c>
      <c r="BM109" s="217" t="s">
        <v>536</v>
      </c>
    </row>
    <row r="110" s="12" customFormat="1" ht="22.8" customHeight="1">
      <c r="A110" s="12"/>
      <c r="B110" s="190"/>
      <c r="C110" s="191"/>
      <c r="D110" s="192" t="s">
        <v>75</v>
      </c>
      <c r="E110" s="204" t="s">
        <v>537</v>
      </c>
      <c r="F110" s="204" t="s">
        <v>538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SUM(P111:P147)</f>
        <v>0</v>
      </c>
      <c r="Q110" s="198"/>
      <c r="R110" s="199">
        <f>SUM(R111:R147)</f>
        <v>0</v>
      </c>
      <c r="S110" s="198"/>
      <c r="T110" s="200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127</v>
      </c>
      <c r="AT110" s="202" t="s">
        <v>75</v>
      </c>
      <c r="AU110" s="202" t="s">
        <v>84</v>
      </c>
      <c r="AY110" s="201" t="s">
        <v>120</v>
      </c>
      <c r="BK110" s="203">
        <f>SUM(BK111:BK147)</f>
        <v>0</v>
      </c>
    </row>
    <row r="111" s="2" customFormat="1" ht="24.15" customHeight="1">
      <c r="A111" s="39"/>
      <c r="B111" s="40"/>
      <c r="C111" s="206" t="s">
        <v>173</v>
      </c>
      <c r="D111" s="206" t="s">
        <v>122</v>
      </c>
      <c r="E111" s="207" t="s">
        <v>539</v>
      </c>
      <c r="F111" s="208" t="s">
        <v>540</v>
      </c>
      <c r="G111" s="209" t="s">
        <v>501</v>
      </c>
      <c r="H111" s="210">
        <v>1</v>
      </c>
      <c r="I111" s="211"/>
      <c r="J111" s="212">
        <f>ROUND(I111*H111,2)</f>
        <v>0</v>
      </c>
      <c r="K111" s="208" t="s">
        <v>28</v>
      </c>
      <c r="L111" s="45"/>
      <c r="M111" s="213" t="s">
        <v>28</v>
      </c>
      <c r="N111" s="214" t="s">
        <v>49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519</v>
      </c>
      <c r="AT111" s="217" t="s">
        <v>122</v>
      </c>
      <c r="AU111" s="217" t="s">
        <v>86</v>
      </c>
      <c r="AY111" s="18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127</v>
      </c>
      <c r="BK111" s="218">
        <f>ROUND(I111*H111,2)</f>
        <v>0</v>
      </c>
      <c r="BL111" s="18" t="s">
        <v>519</v>
      </c>
      <c r="BM111" s="217" t="s">
        <v>541</v>
      </c>
    </row>
    <row r="112" s="13" customFormat="1">
      <c r="A112" s="13"/>
      <c r="B112" s="224"/>
      <c r="C112" s="225"/>
      <c r="D112" s="226" t="s">
        <v>131</v>
      </c>
      <c r="E112" s="227" t="s">
        <v>28</v>
      </c>
      <c r="F112" s="228" t="s">
        <v>542</v>
      </c>
      <c r="G112" s="225"/>
      <c r="H112" s="227" t="s">
        <v>28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131</v>
      </c>
      <c r="AU112" s="234" t="s">
        <v>86</v>
      </c>
      <c r="AV112" s="13" t="s">
        <v>84</v>
      </c>
      <c r="AW112" s="13" t="s">
        <v>37</v>
      </c>
      <c r="AX112" s="13" t="s">
        <v>76</v>
      </c>
      <c r="AY112" s="234" t="s">
        <v>120</v>
      </c>
    </row>
    <row r="113" s="14" customFormat="1">
      <c r="A113" s="14"/>
      <c r="B113" s="235"/>
      <c r="C113" s="236"/>
      <c r="D113" s="226" t="s">
        <v>131</v>
      </c>
      <c r="E113" s="237" t="s">
        <v>28</v>
      </c>
      <c r="F113" s="238" t="s">
        <v>84</v>
      </c>
      <c r="G113" s="236"/>
      <c r="H113" s="239">
        <v>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131</v>
      </c>
      <c r="AU113" s="245" t="s">
        <v>86</v>
      </c>
      <c r="AV113" s="14" t="s">
        <v>86</v>
      </c>
      <c r="AW113" s="14" t="s">
        <v>37</v>
      </c>
      <c r="AX113" s="14" t="s">
        <v>84</v>
      </c>
      <c r="AY113" s="245" t="s">
        <v>120</v>
      </c>
    </row>
    <row r="114" s="2" customFormat="1" ht="16.5" customHeight="1">
      <c r="A114" s="39"/>
      <c r="B114" s="40"/>
      <c r="C114" s="206" t="s">
        <v>188</v>
      </c>
      <c r="D114" s="206" t="s">
        <v>122</v>
      </c>
      <c r="E114" s="207" t="s">
        <v>543</v>
      </c>
      <c r="F114" s="208" t="s">
        <v>544</v>
      </c>
      <c r="G114" s="209" t="s">
        <v>501</v>
      </c>
      <c r="H114" s="210">
        <v>1</v>
      </c>
      <c r="I114" s="211"/>
      <c r="J114" s="212">
        <f>ROUND(I114*H114,2)</f>
        <v>0</v>
      </c>
      <c r="K114" s="208" t="s">
        <v>28</v>
      </c>
      <c r="L114" s="45"/>
      <c r="M114" s="213" t="s">
        <v>28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502</v>
      </c>
      <c r="AT114" s="217" t="s">
        <v>122</v>
      </c>
      <c r="AU114" s="217" t="s">
        <v>86</v>
      </c>
      <c r="AY114" s="18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127</v>
      </c>
      <c r="BK114" s="218">
        <f>ROUND(I114*H114,2)</f>
        <v>0</v>
      </c>
      <c r="BL114" s="18" t="s">
        <v>502</v>
      </c>
      <c r="BM114" s="217" t="s">
        <v>545</v>
      </c>
    </row>
    <row r="115" s="13" customFormat="1">
      <c r="A115" s="13"/>
      <c r="B115" s="224"/>
      <c r="C115" s="225"/>
      <c r="D115" s="226" t="s">
        <v>131</v>
      </c>
      <c r="E115" s="227" t="s">
        <v>28</v>
      </c>
      <c r="F115" s="228" t="s">
        <v>546</v>
      </c>
      <c r="G115" s="225"/>
      <c r="H115" s="227" t="s">
        <v>28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131</v>
      </c>
      <c r="AU115" s="234" t="s">
        <v>86</v>
      </c>
      <c r="AV115" s="13" t="s">
        <v>84</v>
      </c>
      <c r="AW115" s="13" t="s">
        <v>37</v>
      </c>
      <c r="AX115" s="13" t="s">
        <v>76</v>
      </c>
      <c r="AY115" s="234" t="s">
        <v>120</v>
      </c>
    </row>
    <row r="116" s="13" customFormat="1">
      <c r="A116" s="13"/>
      <c r="B116" s="224"/>
      <c r="C116" s="225"/>
      <c r="D116" s="226" t="s">
        <v>131</v>
      </c>
      <c r="E116" s="227" t="s">
        <v>28</v>
      </c>
      <c r="F116" s="228" t="s">
        <v>547</v>
      </c>
      <c r="G116" s="225"/>
      <c r="H116" s="227" t="s">
        <v>28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131</v>
      </c>
      <c r="AU116" s="234" t="s">
        <v>86</v>
      </c>
      <c r="AV116" s="13" t="s">
        <v>84</v>
      </c>
      <c r="AW116" s="13" t="s">
        <v>37</v>
      </c>
      <c r="AX116" s="13" t="s">
        <v>76</v>
      </c>
      <c r="AY116" s="234" t="s">
        <v>120</v>
      </c>
    </row>
    <row r="117" s="13" customFormat="1">
      <c r="A117" s="13"/>
      <c r="B117" s="224"/>
      <c r="C117" s="225"/>
      <c r="D117" s="226" t="s">
        <v>131</v>
      </c>
      <c r="E117" s="227" t="s">
        <v>28</v>
      </c>
      <c r="F117" s="228" t="s">
        <v>548</v>
      </c>
      <c r="G117" s="225"/>
      <c r="H117" s="227" t="s">
        <v>28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131</v>
      </c>
      <c r="AU117" s="234" t="s">
        <v>86</v>
      </c>
      <c r="AV117" s="13" t="s">
        <v>84</v>
      </c>
      <c r="AW117" s="13" t="s">
        <v>37</v>
      </c>
      <c r="AX117" s="13" t="s">
        <v>76</v>
      </c>
      <c r="AY117" s="234" t="s">
        <v>120</v>
      </c>
    </row>
    <row r="118" s="13" customFormat="1">
      <c r="A118" s="13"/>
      <c r="B118" s="224"/>
      <c r="C118" s="225"/>
      <c r="D118" s="226" t="s">
        <v>131</v>
      </c>
      <c r="E118" s="227" t="s">
        <v>28</v>
      </c>
      <c r="F118" s="228" t="s">
        <v>549</v>
      </c>
      <c r="G118" s="225"/>
      <c r="H118" s="227" t="s">
        <v>28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131</v>
      </c>
      <c r="AU118" s="234" t="s">
        <v>86</v>
      </c>
      <c r="AV118" s="13" t="s">
        <v>84</v>
      </c>
      <c r="AW118" s="13" t="s">
        <v>37</v>
      </c>
      <c r="AX118" s="13" t="s">
        <v>76</v>
      </c>
      <c r="AY118" s="234" t="s">
        <v>120</v>
      </c>
    </row>
    <row r="119" s="13" customFormat="1">
      <c r="A119" s="13"/>
      <c r="B119" s="224"/>
      <c r="C119" s="225"/>
      <c r="D119" s="226" t="s">
        <v>131</v>
      </c>
      <c r="E119" s="227" t="s">
        <v>28</v>
      </c>
      <c r="F119" s="228" t="s">
        <v>550</v>
      </c>
      <c r="G119" s="225"/>
      <c r="H119" s="227" t="s">
        <v>28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131</v>
      </c>
      <c r="AU119" s="234" t="s">
        <v>86</v>
      </c>
      <c r="AV119" s="13" t="s">
        <v>84</v>
      </c>
      <c r="AW119" s="13" t="s">
        <v>37</v>
      </c>
      <c r="AX119" s="13" t="s">
        <v>76</v>
      </c>
      <c r="AY119" s="234" t="s">
        <v>120</v>
      </c>
    </row>
    <row r="120" s="13" customFormat="1">
      <c r="A120" s="13"/>
      <c r="B120" s="224"/>
      <c r="C120" s="225"/>
      <c r="D120" s="226" t="s">
        <v>131</v>
      </c>
      <c r="E120" s="227" t="s">
        <v>28</v>
      </c>
      <c r="F120" s="228" t="s">
        <v>551</v>
      </c>
      <c r="G120" s="225"/>
      <c r="H120" s="227" t="s">
        <v>28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131</v>
      </c>
      <c r="AU120" s="234" t="s">
        <v>86</v>
      </c>
      <c r="AV120" s="13" t="s">
        <v>84</v>
      </c>
      <c r="AW120" s="13" t="s">
        <v>37</v>
      </c>
      <c r="AX120" s="13" t="s">
        <v>76</v>
      </c>
      <c r="AY120" s="234" t="s">
        <v>120</v>
      </c>
    </row>
    <row r="121" s="14" customFormat="1">
      <c r="A121" s="14"/>
      <c r="B121" s="235"/>
      <c r="C121" s="236"/>
      <c r="D121" s="226" t="s">
        <v>131</v>
      </c>
      <c r="E121" s="237" t="s">
        <v>28</v>
      </c>
      <c r="F121" s="238" t="s">
        <v>84</v>
      </c>
      <c r="G121" s="236"/>
      <c r="H121" s="239">
        <v>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131</v>
      </c>
      <c r="AU121" s="245" t="s">
        <v>86</v>
      </c>
      <c r="AV121" s="14" t="s">
        <v>86</v>
      </c>
      <c r="AW121" s="14" t="s">
        <v>37</v>
      </c>
      <c r="AX121" s="14" t="s">
        <v>84</v>
      </c>
      <c r="AY121" s="245" t="s">
        <v>120</v>
      </c>
    </row>
    <row r="122" s="2" customFormat="1" ht="21.75" customHeight="1">
      <c r="A122" s="39"/>
      <c r="B122" s="40"/>
      <c r="C122" s="206" t="s">
        <v>195</v>
      </c>
      <c r="D122" s="206" t="s">
        <v>122</v>
      </c>
      <c r="E122" s="207" t="s">
        <v>552</v>
      </c>
      <c r="F122" s="208" t="s">
        <v>553</v>
      </c>
      <c r="G122" s="209" t="s">
        <v>501</v>
      </c>
      <c r="H122" s="210">
        <v>1</v>
      </c>
      <c r="I122" s="211"/>
      <c r="J122" s="212">
        <f>ROUND(I122*H122,2)</f>
        <v>0</v>
      </c>
      <c r="K122" s="208" t="s">
        <v>28</v>
      </c>
      <c r="L122" s="45"/>
      <c r="M122" s="213" t="s">
        <v>28</v>
      </c>
      <c r="N122" s="214" t="s">
        <v>49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519</v>
      </c>
      <c r="AT122" s="217" t="s">
        <v>122</v>
      </c>
      <c r="AU122" s="217" t="s">
        <v>86</v>
      </c>
      <c r="AY122" s="18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127</v>
      </c>
      <c r="BK122" s="218">
        <f>ROUND(I122*H122,2)</f>
        <v>0</v>
      </c>
      <c r="BL122" s="18" t="s">
        <v>519</v>
      </c>
      <c r="BM122" s="217" t="s">
        <v>554</v>
      </c>
    </row>
    <row r="123" s="13" customFormat="1">
      <c r="A123" s="13"/>
      <c r="B123" s="224"/>
      <c r="C123" s="225"/>
      <c r="D123" s="226" t="s">
        <v>131</v>
      </c>
      <c r="E123" s="227" t="s">
        <v>28</v>
      </c>
      <c r="F123" s="228" t="s">
        <v>555</v>
      </c>
      <c r="G123" s="225"/>
      <c r="H123" s="227" t="s">
        <v>28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131</v>
      </c>
      <c r="AU123" s="234" t="s">
        <v>86</v>
      </c>
      <c r="AV123" s="13" t="s">
        <v>84</v>
      </c>
      <c r="AW123" s="13" t="s">
        <v>37</v>
      </c>
      <c r="AX123" s="13" t="s">
        <v>76</v>
      </c>
      <c r="AY123" s="234" t="s">
        <v>120</v>
      </c>
    </row>
    <row r="124" s="13" customFormat="1">
      <c r="A124" s="13"/>
      <c r="B124" s="224"/>
      <c r="C124" s="225"/>
      <c r="D124" s="226" t="s">
        <v>131</v>
      </c>
      <c r="E124" s="227" t="s">
        <v>28</v>
      </c>
      <c r="F124" s="228" t="s">
        <v>556</v>
      </c>
      <c r="G124" s="225"/>
      <c r="H124" s="227" t="s">
        <v>28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131</v>
      </c>
      <c r="AU124" s="234" t="s">
        <v>86</v>
      </c>
      <c r="AV124" s="13" t="s">
        <v>84</v>
      </c>
      <c r="AW124" s="13" t="s">
        <v>37</v>
      </c>
      <c r="AX124" s="13" t="s">
        <v>76</v>
      </c>
      <c r="AY124" s="234" t="s">
        <v>120</v>
      </c>
    </row>
    <row r="125" s="14" customFormat="1">
      <c r="A125" s="14"/>
      <c r="B125" s="235"/>
      <c r="C125" s="236"/>
      <c r="D125" s="226" t="s">
        <v>131</v>
      </c>
      <c r="E125" s="237" t="s">
        <v>28</v>
      </c>
      <c r="F125" s="238" t="s">
        <v>84</v>
      </c>
      <c r="G125" s="236"/>
      <c r="H125" s="239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131</v>
      </c>
      <c r="AU125" s="245" t="s">
        <v>86</v>
      </c>
      <c r="AV125" s="14" t="s">
        <v>86</v>
      </c>
      <c r="AW125" s="14" t="s">
        <v>37</v>
      </c>
      <c r="AX125" s="14" t="s">
        <v>84</v>
      </c>
      <c r="AY125" s="245" t="s">
        <v>120</v>
      </c>
    </row>
    <row r="126" s="2" customFormat="1" ht="16.5" customHeight="1">
      <c r="A126" s="39"/>
      <c r="B126" s="40"/>
      <c r="C126" s="206" t="s">
        <v>201</v>
      </c>
      <c r="D126" s="206" t="s">
        <v>122</v>
      </c>
      <c r="E126" s="207" t="s">
        <v>557</v>
      </c>
      <c r="F126" s="208" t="s">
        <v>558</v>
      </c>
      <c r="G126" s="209" t="s">
        <v>501</v>
      </c>
      <c r="H126" s="210">
        <v>1</v>
      </c>
      <c r="I126" s="211"/>
      <c r="J126" s="212">
        <f>ROUND(I126*H126,2)</f>
        <v>0</v>
      </c>
      <c r="K126" s="208" t="s">
        <v>28</v>
      </c>
      <c r="L126" s="45"/>
      <c r="M126" s="213" t="s">
        <v>28</v>
      </c>
      <c r="N126" s="214" t="s">
        <v>49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519</v>
      </c>
      <c r="AT126" s="217" t="s">
        <v>122</v>
      </c>
      <c r="AU126" s="217" t="s">
        <v>86</v>
      </c>
      <c r="AY126" s="18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127</v>
      </c>
      <c r="BK126" s="218">
        <f>ROUND(I126*H126,2)</f>
        <v>0</v>
      </c>
      <c r="BL126" s="18" t="s">
        <v>519</v>
      </c>
      <c r="BM126" s="217" t="s">
        <v>559</v>
      </c>
    </row>
    <row r="127" s="13" customFormat="1">
      <c r="A127" s="13"/>
      <c r="B127" s="224"/>
      <c r="C127" s="225"/>
      <c r="D127" s="226" t="s">
        <v>131</v>
      </c>
      <c r="E127" s="227" t="s">
        <v>28</v>
      </c>
      <c r="F127" s="228" t="s">
        <v>560</v>
      </c>
      <c r="G127" s="225"/>
      <c r="H127" s="227" t="s">
        <v>28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131</v>
      </c>
      <c r="AU127" s="234" t="s">
        <v>86</v>
      </c>
      <c r="AV127" s="13" t="s">
        <v>84</v>
      </c>
      <c r="AW127" s="13" t="s">
        <v>37</v>
      </c>
      <c r="AX127" s="13" t="s">
        <v>76</v>
      </c>
      <c r="AY127" s="234" t="s">
        <v>120</v>
      </c>
    </row>
    <row r="128" s="13" customFormat="1">
      <c r="A128" s="13"/>
      <c r="B128" s="224"/>
      <c r="C128" s="225"/>
      <c r="D128" s="226" t="s">
        <v>131</v>
      </c>
      <c r="E128" s="227" t="s">
        <v>28</v>
      </c>
      <c r="F128" s="228" t="s">
        <v>561</v>
      </c>
      <c r="G128" s="225"/>
      <c r="H128" s="227" t="s">
        <v>28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131</v>
      </c>
      <c r="AU128" s="234" t="s">
        <v>86</v>
      </c>
      <c r="AV128" s="13" t="s">
        <v>84</v>
      </c>
      <c r="AW128" s="13" t="s">
        <v>37</v>
      </c>
      <c r="AX128" s="13" t="s">
        <v>76</v>
      </c>
      <c r="AY128" s="234" t="s">
        <v>120</v>
      </c>
    </row>
    <row r="129" s="14" customFormat="1">
      <c r="A129" s="14"/>
      <c r="B129" s="235"/>
      <c r="C129" s="236"/>
      <c r="D129" s="226" t="s">
        <v>131</v>
      </c>
      <c r="E129" s="237" t="s">
        <v>28</v>
      </c>
      <c r="F129" s="238" t="s">
        <v>84</v>
      </c>
      <c r="G129" s="236"/>
      <c r="H129" s="239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131</v>
      </c>
      <c r="AU129" s="245" t="s">
        <v>86</v>
      </c>
      <c r="AV129" s="14" t="s">
        <v>86</v>
      </c>
      <c r="AW129" s="14" t="s">
        <v>37</v>
      </c>
      <c r="AX129" s="14" t="s">
        <v>84</v>
      </c>
      <c r="AY129" s="245" t="s">
        <v>120</v>
      </c>
    </row>
    <row r="130" s="2" customFormat="1" ht="49.05" customHeight="1">
      <c r="A130" s="39"/>
      <c r="B130" s="40"/>
      <c r="C130" s="206" t="s">
        <v>8</v>
      </c>
      <c r="D130" s="206" t="s">
        <v>122</v>
      </c>
      <c r="E130" s="207" t="s">
        <v>562</v>
      </c>
      <c r="F130" s="208" t="s">
        <v>563</v>
      </c>
      <c r="G130" s="209" t="s">
        <v>501</v>
      </c>
      <c r="H130" s="210">
        <v>1</v>
      </c>
      <c r="I130" s="211"/>
      <c r="J130" s="212">
        <f>ROUND(I130*H130,2)</f>
        <v>0</v>
      </c>
      <c r="K130" s="208" t="s">
        <v>28</v>
      </c>
      <c r="L130" s="45"/>
      <c r="M130" s="213" t="s">
        <v>28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519</v>
      </c>
      <c r="AT130" s="217" t="s">
        <v>122</v>
      </c>
      <c r="AU130" s="217" t="s">
        <v>86</v>
      </c>
      <c r="AY130" s="18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127</v>
      </c>
      <c r="BK130" s="218">
        <f>ROUND(I130*H130,2)</f>
        <v>0</v>
      </c>
      <c r="BL130" s="18" t="s">
        <v>519</v>
      </c>
      <c r="BM130" s="217" t="s">
        <v>564</v>
      </c>
    </row>
    <row r="131" s="13" customFormat="1">
      <c r="A131" s="13"/>
      <c r="B131" s="224"/>
      <c r="C131" s="225"/>
      <c r="D131" s="226" t="s">
        <v>131</v>
      </c>
      <c r="E131" s="227" t="s">
        <v>28</v>
      </c>
      <c r="F131" s="228" t="s">
        <v>565</v>
      </c>
      <c r="G131" s="225"/>
      <c r="H131" s="227" t="s">
        <v>28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131</v>
      </c>
      <c r="AU131" s="234" t="s">
        <v>86</v>
      </c>
      <c r="AV131" s="13" t="s">
        <v>84</v>
      </c>
      <c r="AW131" s="13" t="s">
        <v>37</v>
      </c>
      <c r="AX131" s="13" t="s">
        <v>76</v>
      </c>
      <c r="AY131" s="234" t="s">
        <v>120</v>
      </c>
    </row>
    <row r="132" s="14" customFormat="1">
      <c r="A132" s="14"/>
      <c r="B132" s="235"/>
      <c r="C132" s="236"/>
      <c r="D132" s="226" t="s">
        <v>131</v>
      </c>
      <c r="E132" s="237" t="s">
        <v>28</v>
      </c>
      <c r="F132" s="238" t="s">
        <v>84</v>
      </c>
      <c r="G132" s="236"/>
      <c r="H132" s="239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131</v>
      </c>
      <c r="AU132" s="245" t="s">
        <v>86</v>
      </c>
      <c r="AV132" s="14" t="s">
        <v>86</v>
      </c>
      <c r="AW132" s="14" t="s">
        <v>37</v>
      </c>
      <c r="AX132" s="14" t="s">
        <v>84</v>
      </c>
      <c r="AY132" s="245" t="s">
        <v>120</v>
      </c>
    </row>
    <row r="133" s="2" customFormat="1" ht="49.05" customHeight="1">
      <c r="A133" s="39"/>
      <c r="B133" s="40"/>
      <c r="C133" s="206" t="s">
        <v>213</v>
      </c>
      <c r="D133" s="206" t="s">
        <v>122</v>
      </c>
      <c r="E133" s="207" t="s">
        <v>566</v>
      </c>
      <c r="F133" s="208" t="s">
        <v>567</v>
      </c>
      <c r="G133" s="209" t="s">
        <v>501</v>
      </c>
      <c r="H133" s="210">
        <v>1</v>
      </c>
      <c r="I133" s="211"/>
      <c r="J133" s="212">
        <f>ROUND(I133*H133,2)</f>
        <v>0</v>
      </c>
      <c r="K133" s="208" t="s">
        <v>28</v>
      </c>
      <c r="L133" s="45"/>
      <c r="M133" s="213" t="s">
        <v>28</v>
      </c>
      <c r="N133" s="214" t="s">
        <v>49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519</v>
      </c>
      <c r="AT133" s="217" t="s">
        <v>122</v>
      </c>
      <c r="AU133" s="217" t="s">
        <v>86</v>
      </c>
      <c r="AY133" s="18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127</v>
      </c>
      <c r="BK133" s="218">
        <f>ROUND(I133*H133,2)</f>
        <v>0</v>
      </c>
      <c r="BL133" s="18" t="s">
        <v>519</v>
      </c>
      <c r="BM133" s="217" t="s">
        <v>568</v>
      </c>
    </row>
    <row r="134" s="13" customFormat="1">
      <c r="A134" s="13"/>
      <c r="B134" s="224"/>
      <c r="C134" s="225"/>
      <c r="D134" s="226" t="s">
        <v>131</v>
      </c>
      <c r="E134" s="227" t="s">
        <v>28</v>
      </c>
      <c r="F134" s="228" t="s">
        <v>565</v>
      </c>
      <c r="G134" s="225"/>
      <c r="H134" s="227" t="s">
        <v>28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131</v>
      </c>
      <c r="AU134" s="234" t="s">
        <v>86</v>
      </c>
      <c r="AV134" s="13" t="s">
        <v>84</v>
      </c>
      <c r="AW134" s="13" t="s">
        <v>37</v>
      </c>
      <c r="AX134" s="13" t="s">
        <v>76</v>
      </c>
      <c r="AY134" s="234" t="s">
        <v>120</v>
      </c>
    </row>
    <row r="135" s="14" customFormat="1">
      <c r="A135" s="14"/>
      <c r="B135" s="235"/>
      <c r="C135" s="236"/>
      <c r="D135" s="226" t="s">
        <v>131</v>
      </c>
      <c r="E135" s="237" t="s">
        <v>28</v>
      </c>
      <c r="F135" s="238" t="s">
        <v>84</v>
      </c>
      <c r="G135" s="236"/>
      <c r="H135" s="239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131</v>
      </c>
      <c r="AU135" s="245" t="s">
        <v>86</v>
      </c>
      <c r="AV135" s="14" t="s">
        <v>86</v>
      </c>
      <c r="AW135" s="14" t="s">
        <v>37</v>
      </c>
      <c r="AX135" s="14" t="s">
        <v>84</v>
      </c>
      <c r="AY135" s="245" t="s">
        <v>120</v>
      </c>
    </row>
    <row r="136" s="2" customFormat="1" ht="37.8" customHeight="1">
      <c r="A136" s="39"/>
      <c r="B136" s="40"/>
      <c r="C136" s="206" t="s">
        <v>218</v>
      </c>
      <c r="D136" s="206" t="s">
        <v>122</v>
      </c>
      <c r="E136" s="207" t="s">
        <v>569</v>
      </c>
      <c r="F136" s="208" t="s">
        <v>570</v>
      </c>
      <c r="G136" s="209" t="s">
        <v>501</v>
      </c>
      <c r="H136" s="210">
        <v>1</v>
      </c>
      <c r="I136" s="211"/>
      <c r="J136" s="212">
        <f>ROUND(I136*H136,2)</f>
        <v>0</v>
      </c>
      <c r="K136" s="208" t="s">
        <v>28</v>
      </c>
      <c r="L136" s="45"/>
      <c r="M136" s="213" t="s">
        <v>28</v>
      </c>
      <c r="N136" s="214" t="s">
        <v>49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519</v>
      </c>
      <c r="AT136" s="217" t="s">
        <v>122</v>
      </c>
      <c r="AU136" s="217" t="s">
        <v>86</v>
      </c>
      <c r="AY136" s="18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127</v>
      </c>
      <c r="BK136" s="218">
        <f>ROUND(I136*H136,2)</f>
        <v>0</v>
      </c>
      <c r="BL136" s="18" t="s">
        <v>519</v>
      </c>
      <c r="BM136" s="217" t="s">
        <v>571</v>
      </c>
    </row>
    <row r="137" s="2" customFormat="1" ht="24.15" customHeight="1">
      <c r="A137" s="39"/>
      <c r="B137" s="40"/>
      <c r="C137" s="206" t="s">
        <v>224</v>
      </c>
      <c r="D137" s="206" t="s">
        <v>122</v>
      </c>
      <c r="E137" s="207" t="s">
        <v>572</v>
      </c>
      <c r="F137" s="208" t="s">
        <v>573</v>
      </c>
      <c r="G137" s="209" t="s">
        <v>501</v>
      </c>
      <c r="H137" s="210">
        <v>1</v>
      </c>
      <c r="I137" s="211"/>
      <c r="J137" s="212">
        <f>ROUND(I137*H137,2)</f>
        <v>0</v>
      </c>
      <c r="K137" s="208" t="s">
        <v>28</v>
      </c>
      <c r="L137" s="45"/>
      <c r="M137" s="213" t="s">
        <v>28</v>
      </c>
      <c r="N137" s="214" t="s">
        <v>49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519</v>
      </c>
      <c r="AT137" s="217" t="s">
        <v>122</v>
      </c>
      <c r="AU137" s="217" t="s">
        <v>86</v>
      </c>
      <c r="AY137" s="18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127</v>
      </c>
      <c r="BK137" s="218">
        <f>ROUND(I137*H137,2)</f>
        <v>0</v>
      </c>
      <c r="BL137" s="18" t="s">
        <v>519</v>
      </c>
      <c r="BM137" s="217" t="s">
        <v>574</v>
      </c>
    </row>
    <row r="138" s="2" customFormat="1">
      <c r="A138" s="39"/>
      <c r="B138" s="40"/>
      <c r="C138" s="41"/>
      <c r="D138" s="226" t="s">
        <v>575</v>
      </c>
      <c r="E138" s="41"/>
      <c r="F138" s="282" t="s">
        <v>576</v>
      </c>
      <c r="G138" s="41"/>
      <c r="H138" s="41"/>
      <c r="I138" s="221"/>
      <c r="J138" s="41"/>
      <c r="K138" s="41"/>
      <c r="L138" s="45"/>
      <c r="M138" s="222"/>
      <c r="N138" s="223"/>
      <c r="O138" s="86"/>
      <c r="P138" s="86"/>
      <c r="Q138" s="86"/>
      <c r="R138" s="86"/>
      <c r="S138" s="86"/>
      <c r="T138" s="87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575</v>
      </c>
      <c r="AU138" s="18" t="s">
        <v>86</v>
      </c>
    </row>
    <row r="139" s="13" customFormat="1">
      <c r="A139" s="13"/>
      <c r="B139" s="224"/>
      <c r="C139" s="225"/>
      <c r="D139" s="226" t="s">
        <v>131</v>
      </c>
      <c r="E139" s="227" t="s">
        <v>28</v>
      </c>
      <c r="F139" s="228" t="s">
        <v>577</v>
      </c>
      <c r="G139" s="225"/>
      <c r="H139" s="227" t="s">
        <v>28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131</v>
      </c>
      <c r="AU139" s="234" t="s">
        <v>86</v>
      </c>
      <c r="AV139" s="13" t="s">
        <v>84</v>
      </c>
      <c r="AW139" s="13" t="s">
        <v>37</v>
      </c>
      <c r="AX139" s="13" t="s">
        <v>76</v>
      </c>
      <c r="AY139" s="234" t="s">
        <v>120</v>
      </c>
    </row>
    <row r="140" s="14" customFormat="1">
      <c r="A140" s="14"/>
      <c r="B140" s="235"/>
      <c r="C140" s="236"/>
      <c r="D140" s="226" t="s">
        <v>131</v>
      </c>
      <c r="E140" s="237" t="s">
        <v>28</v>
      </c>
      <c r="F140" s="238" t="s">
        <v>84</v>
      </c>
      <c r="G140" s="236"/>
      <c r="H140" s="239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131</v>
      </c>
      <c r="AU140" s="245" t="s">
        <v>86</v>
      </c>
      <c r="AV140" s="14" t="s">
        <v>86</v>
      </c>
      <c r="AW140" s="14" t="s">
        <v>37</v>
      </c>
      <c r="AX140" s="14" t="s">
        <v>84</v>
      </c>
      <c r="AY140" s="245" t="s">
        <v>120</v>
      </c>
    </row>
    <row r="141" s="2" customFormat="1" ht="62.7" customHeight="1">
      <c r="A141" s="39"/>
      <c r="B141" s="40"/>
      <c r="C141" s="206" t="s">
        <v>232</v>
      </c>
      <c r="D141" s="206" t="s">
        <v>122</v>
      </c>
      <c r="E141" s="207" t="s">
        <v>578</v>
      </c>
      <c r="F141" s="208" t="s">
        <v>579</v>
      </c>
      <c r="G141" s="209" t="s">
        <v>501</v>
      </c>
      <c r="H141" s="210">
        <v>1</v>
      </c>
      <c r="I141" s="211"/>
      <c r="J141" s="212">
        <f>ROUND(I141*H141,2)</f>
        <v>0</v>
      </c>
      <c r="K141" s="208" t="s">
        <v>28</v>
      </c>
      <c r="L141" s="45"/>
      <c r="M141" s="213" t="s">
        <v>28</v>
      </c>
      <c r="N141" s="214" t="s">
        <v>49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519</v>
      </c>
      <c r="AT141" s="217" t="s">
        <v>122</v>
      </c>
      <c r="AU141" s="217" t="s">
        <v>86</v>
      </c>
      <c r="AY141" s="18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127</v>
      </c>
      <c r="BK141" s="218">
        <f>ROUND(I141*H141,2)</f>
        <v>0</v>
      </c>
      <c r="BL141" s="18" t="s">
        <v>519</v>
      </c>
      <c r="BM141" s="217" t="s">
        <v>580</v>
      </c>
    </row>
    <row r="142" s="13" customFormat="1">
      <c r="A142" s="13"/>
      <c r="B142" s="224"/>
      <c r="C142" s="225"/>
      <c r="D142" s="226" t="s">
        <v>131</v>
      </c>
      <c r="E142" s="227" t="s">
        <v>28</v>
      </c>
      <c r="F142" s="228" t="s">
        <v>565</v>
      </c>
      <c r="G142" s="225"/>
      <c r="H142" s="227" t="s">
        <v>28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131</v>
      </c>
      <c r="AU142" s="234" t="s">
        <v>86</v>
      </c>
      <c r="AV142" s="13" t="s">
        <v>84</v>
      </c>
      <c r="AW142" s="13" t="s">
        <v>37</v>
      </c>
      <c r="AX142" s="13" t="s">
        <v>76</v>
      </c>
      <c r="AY142" s="234" t="s">
        <v>120</v>
      </c>
    </row>
    <row r="143" s="13" customFormat="1">
      <c r="A143" s="13"/>
      <c r="B143" s="224"/>
      <c r="C143" s="225"/>
      <c r="D143" s="226" t="s">
        <v>131</v>
      </c>
      <c r="E143" s="227" t="s">
        <v>28</v>
      </c>
      <c r="F143" s="228" t="s">
        <v>581</v>
      </c>
      <c r="G143" s="225"/>
      <c r="H143" s="227" t="s">
        <v>28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131</v>
      </c>
      <c r="AU143" s="234" t="s">
        <v>86</v>
      </c>
      <c r="AV143" s="13" t="s">
        <v>84</v>
      </c>
      <c r="AW143" s="13" t="s">
        <v>37</v>
      </c>
      <c r="AX143" s="13" t="s">
        <v>76</v>
      </c>
      <c r="AY143" s="234" t="s">
        <v>120</v>
      </c>
    </row>
    <row r="144" s="14" customFormat="1">
      <c r="A144" s="14"/>
      <c r="B144" s="235"/>
      <c r="C144" s="236"/>
      <c r="D144" s="226" t="s">
        <v>131</v>
      </c>
      <c r="E144" s="237" t="s">
        <v>28</v>
      </c>
      <c r="F144" s="238" t="s">
        <v>84</v>
      </c>
      <c r="G144" s="236"/>
      <c r="H144" s="239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131</v>
      </c>
      <c r="AU144" s="245" t="s">
        <v>86</v>
      </c>
      <c r="AV144" s="14" t="s">
        <v>86</v>
      </c>
      <c r="AW144" s="14" t="s">
        <v>37</v>
      </c>
      <c r="AX144" s="14" t="s">
        <v>84</v>
      </c>
      <c r="AY144" s="245" t="s">
        <v>120</v>
      </c>
    </row>
    <row r="145" s="2" customFormat="1" ht="33" customHeight="1">
      <c r="A145" s="39"/>
      <c r="B145" s="40"/>
      <c r="C145" s="206" t="s">
        <v>245</v>
      </c>
      <c r="D145" s="206" t="s">
        <v>122</v>
      </c>
      <c r="E145" s="207" t="s">
        <v>582</v>
      </c>
      <c r="F145" s="208" t="s">
        <v>583</v>
      </c>
      <c r="G145" s="209" t="s">
        <v>501</v>
      </c>
      <c r="H145" s="210">
        <v>1</v>
      </c>
      <c r="I145" s="211"/>
      <c r="J145" s="212">
        <f>ROUND(I145*H145,2)</f>
        <v>0</v>
      </c>
      <c r="K145" s="208" t="s">
        <v>28</v>
      </c>
      <c r="L145" s="45"/>
      <c r="M145" s="213" t="s">
        <v>28</v>
      </c>
      <c r="N145" s="214" t="s">
        <v>49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519</v>
      </c>
      <c r="AT145" s="217" t="s">
        <v>122</v>
      </c>
      <c r="AU145" s="217" t="s">
        <v>86</v>
      </c>
      <c r="AY145" s="18" t="s">
        <v>120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127</v>
      </c>
      <c r="BK145" s="218">
        <f>ROUND(I145*H145,2)</f>
        <v>0</v>
      </c>
      <c r="BL145" s="18" t="s">
        <v>519</v>
      </c>
      <c r="BM145" s="217" t="s">
        <v>584</v>
      </c>
    </row>
    <row r="146" s="2" customFormat="1" ht="16.5" customHeight="1">
      <c r="A146" s="39"/>
      <c r="B146" s="40"/>
      <c r="C146" s="206" t="s">
        <v>252</v>
      </c>
      <c r="D146" s="206" t="s">
        <v>122</v>
      </c>
      <c r="E146" s="207" t="s">
        <v>585</v>
      </c>
      <c r="F146" s="208" t="s">
        <v>586</v>
      </c>
      <c r="G146" s="209" t="s">
        <v>501</v>
      </c>
      <c r="H146" s="210">
        <v>1</v>
      </c>
      <c r="I146" s="211"/>
      <c r="J146" s="212">
        <f>ROUND(I146*H146,2)</f>
        <v>0</v>
      </c>
      <c r="K146" s="208" t="s">
        <v>28</v>
      </c>
      <c r="L146" s="45"/>
      <c r="M146" s="213" t="s">
        <v>28</v>
      </c>
      <c r="N146" s="214" t="s">
        <v>49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519</v>
      </c>
      <c r="AT146" s="217" t="s">
        <v>122</v>
      </c>
      <c r="AU146" s="217" t="s">
        <v>86</v>
      </c>
      <c r="AY146" s="18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127</v>
      </c>
      <c r="BK146" s="218">
        <f>ROUND(I146*H146,2)</f>
        <v>0</v>
      </c>
      <c r="BL146" s="18" t="s">
        <v>519</v>
      </c>
      <c r="BM146" s="217" t="s">
        <v>587</v>
      </c>
    </row>
    <row r="147" s="14" customFormat="1">
      <c r="A147" s="14"/>
      <c r="B147" s="235"/>
      <c r="C147" s="236"/>
      <c r="D147" s="226" t="s">
        <v>131</v>
      </c>
      <c r="E147" s="237" t="s">
        <v>28</v>
      </c>
      <c r="F147" s="238" t="s">
        <v>84</v>
      </c>
      <c r="G147" s="236"/>
      <c r="H147" s="239">
        <v>1</v>
      </c>
      <c r="I147" s="240"/>
      <c r="J147" s="236"/>
      <c r="K147" s="236"/>
      <c r="L147" s="241"/>
      <c r="M147" s="283"/>
      <c r="N147" s="284"/>
      <c r="O147" s="284"/>
      <c r="P147" s="284"/>
      <c r="Q147" s="284"/>
      <c r="R147" s="284"/>
      <c r="S147" s="284"/>
      <c r="T147" s="28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131</v>
      </c>
      <c r="AU147" s="245" t="s">
        <v>86</v>
      </c>
      <c r="AV147" s="14" t="s">
        <v>86</v>
      </c>
      <c r="AW147" s="14" t="s">
        <v>37</v>
      </c>
      <c r="AX147" s="14" t="s">
        <v>84</v>
      </c>
      <c r="AY147" s="245" t="s">
        <v>120</v>
      </c>
    </row>
    <row r="148" s="2" customFormat="1" ht="6.96" customHeight="1">
      <c r="A148" s="39"/>
      <c r="B148" s="61"/>
      <c r="C148" s="62"/>
      <c r="D148" s="62"/>
      <c r="E148" s="62"/>
      <c r="F148" s="62"/>
      <c r="G148" s="62"/>
      <c r="H148" s="62"/>
      <c r="I148" s="62"/>
      <c r="J148" s="62"/>
      <c r="K148" s="62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wkU2vdDIOz5MVHHRGDg3/jeFswl5YcLO4I29ZIP5nBQqG56TLyemjtFyQF0mO8dJ87JYBOhpmuXyIHj0bI4Nsw==" hashValue="c1c+jzfkCgSebFES7sThBbx1/KfY0exphCzsReiOJrcduSpKWg4ogQZAKMr5+yNJOr0dTEoCgzZZszwcANLm0Q==" algorithmName="SHA-512" password="CC35"/>
  <autoFilter ref="C83:K14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2025-05-28T12:42:39Z</dcterms:created>
  <dcterms:modified xsi:type="dcterms:W3CDTF">2025-05-28T12:42:42Z</dcterms:modified>
</cp:coreProperties>
</file>